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y Shumway\Google Drive\BBF Files\"/>
    </mc:Choice>
  </mc:AlternateContent>
  <xr:revisionPtr revIDLastSave="0" documentId="8_{1C16AC09-98CC-462E-A387-3AF32759C0C0}" xr6:coauthVersionLast="47" xr6:coauthVersionMax="47" xr10:uidLastSave="{00000000-0000-0000-0000-000000000000}"/>
  <bookViews>
    <workbookView xWindow="-28920" yWindow="-120" windowWidth="29040" windowHeight="15840" activeTab="3" xr2:uid="{4537A117-30FD-4EB2-9D34-AF3CE27D0D1E}"/>
  </bookViews>
  <sheets>
    <sheet name="Example 1" sheetId="1" r:id="rId1"/>
    <sheet name="Example 2" sheetId="2" r:id="rId2"/>
    <sheet name="Example 2a - Recon" sheetId="5" r:id="rId3"/>
    <sheet name="Example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5" l="1"/>
  <c r="M11" i="5"/>
  <c r="M9" i="5" s="1"/>
  <c r="L11" i="5"/>
  <c r="L9" i="5" s="1"/>
  <c r="K11" i="5"/>
  <c r="K9" i="5" s="1"/>
  <c r="J11" i="5"/>
  <c r="J9" i="5" s="1"/>
  <c r="Q9" i="5" s="1"/>
  <c r="Q11" i="5" s="1"/>
  <c r="Q13" i="5" s="1"/>
  <c r="Q15" i="5" s="1"/>
  <c r="I11" i="5"/>
  <c r="H11" i="5"/>
  <c r="H9" i="5" s="1"/>
  <c r="G11" i="5"/>
  <c r="G9" i="5" s="1"/>
  <c r="F11" i="5"/>
  <c r="F9" i="5" s="1"/>
  <c r="E11" i="5"/>
  <c r="E9" i="5" s="1"/>
  <c r="D11" i="5"/>
  <c r="D9" i="5" s="1"/>
  <c r="C11" i="5"/>
  <c r="B11" i="5"/>
  <c r="I9" i="5"/>
  <c r="B9" i="5"/>
  <c r="N7" i="5"/>
  <c r="M11" i="3"/>
  <c r="M9" i="3" s="1"/>
  <c r="L11" i="3"/>
  <c r="L9" i="3" s="1"/>
  <c r="K11" i="3"/>
  <c r="K9" i="3" s="1"/>
  <c r="J11" i="3"/>
  <c r="I11" i="3"/>
  <c r="I9" i="3" s="1"/>
  <c r="H11" i="3"/>
  <c r="H9" i="3" s="1"/>
  <c r="G11" i="3"/>
  <c r="G9" i="3" s="1"/>
  <c r="F11" i="3"/>
  <c r="F9" i="3" s="1"/>
  <c r="E11" i="3"/>
  <c r="D11" i="3"/>
  <c r="D9" i="3" s="1"/>
  <c r="C11" i="3"/>
  <c r="C9" i="3" s="1"/>
  <c r="B11" i="3"/>
  <c r="B9" i="3" s="1"/>
  <c r="J9" i="3"/>
  <c r="N7" i="3"/>
  <c r="C11" i="2"/>
  <c r="C9" i="2" s="1"/>
  <c r="D11" i="2"/>
  <c r="D9" i="2" s="1"/>
  <c r="E11" i="2"/>
  <c r="E9" i="2" s="1"/>
  <c r="F11" i="2"/>
  <c r="F9" i="2" s="1"/>
  <c r="G11" i="2"/>
  <c r="G9" i="2" s="1"/>
  <c r="H11" i="2"/>
  <c r="H9" i="2" s="1"/>
  <c r="I11" i="2"/>
  <c r="I9" i="2" s="1"/>
  <c r="J11" i="2"/>
  <c r="J9" i="2" s="1"/>
  <c r="K11" i="2"/>
  <c r="K9" i="2" s="1"/>
  <c r="L11" i="2"/>
  <c r="L9" i="2" s="1"/>
  <c r="M11" i="2"/>
  <c r="M9" i="2" s="1"/>
  <c r="B11" i="2"/>
  <c r="B9" i="2" s="1"/>
  <c r="N7" i="2"/>
  <c r="C11" i="1"/>
  <c r="C13" i="1" s="1"/>
  <c r="D11" i="1"/>
  <c r="D13" i="1" s="1"/>
  <c r="E11" i="1"/>
  <c r="E13" i="1" s="1"/>
  <c r="F11" i="1"/>
  <c r="G11" i="1"/>
  <c r="H11" i="1"/>
  <c r="I11" i="1"/>
  <c r="J11" i="1"/>
  <c r="K11" i="1"/>
  <c r="K13" i="1" s="1"/>
  <c r="L11" i="1"/>
  <c r="L13" i="1" s="1"/>
  <c r="M11" i="1"/>
  <c r="M13" i="1" s="1"/>
  <c r="F13" i="1"/>
  <c r="G13" i="1"/>
  <c r="H13" i="1"/>
  <c r="I13" i="1"/>
  <c r="J13" i="1"/>
  <c r="N9" i="1"/>
  <c r="N7" i="1"/>
  <c r="B11" i="1"/>
  <c r="B13" i="1" s="1"/>
  <c r="N11" i="5" l="1"/>
  <c r="N13" i="5" s="1"/>
  <c r="C9" i="5"/>
  <c r="N9" i="5" s="1"/>
  <c r="N11" i="3"/>
  <c r="N13" i="3" s="1"/>
  <c r="E9" i="3"/>
  <c r="N9" i="3" s="1"/>
  <c r="N9" i="2"/>
  <c r="N11" i="2"/>
  <c r="N13" i="2" s="1"/>
  <c r="N11" i="1"/>
  <c r="N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Kary Shumway</author>
  </authors>
  <commentList>
    <comment ref="J13" authorId="0" shapeId="0" xr:uid="{C4ECE7D1-13BC-4F5A-A5CA-C537280D2A13}">
      <text>
        <r>
          <rPr>
            <b/>
            <sz val="9"/>
            <color indexed="81"/>
            <rFont val="Tahoma"/>
            <family val="2"/>
          </rPr>
          <t>Kary Shumway:</t>
        </r>
        <r>
          <rPr>
            <sz val="9"/>
            <color indexed="81"/>
            <rFont val="Tahoma"/>
            <family val="2"/>
          </rPr>
          <t xml:space="preserve">
Had to destroy $10,000 of old beer, normalized gross margin would have been 27.3%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Kary Shumway</author>
  </authors>
  <commentList>
    <comment ref="J13" authorId="0" shapeId="0" xr:uid="{218964C5-350D-4272-A88B-B9E22ADA8F7E}">
      <text>
        <r>
          <rPr>
            <b/>
            <sz val="9"/>
            <color indexed="81"/>
            <rFont val="Tahoma"/>
            <family val="2"/>
          </rPr>
          <t>Kary Shumway:</t>
        </r>
        <r>
          <rPr>
            <sz val="9"/>
            <color indexed="81"/>
            <rFont val="Tahoma"/>
            <family val="2"/>
          </rPr>
          <t xml:space="preserve">
Had to destroy $10,000 of old beer, normalized gross margin would have been 47.5%</t>
        </r>
      </text>
    </comment>
  </commentList>
</comments>
</file>

<file path=xl/sharedStrings.xml><?xml version="1.0" encoding="utf-8"?>
<sst xmlns="http://schemas.openxmlformats.org/spreadsheetml/2006/main" count="102" uniqueCount="39">
  <si>
    <t>Sales</t>
  </si>
  <si>
    <t>Cost of Goods Sold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</si>
  <si>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</si>
  <si>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</si>
  <si>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</si>
  <si>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</si>
  <si>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</si>
  <si>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</si>
  <si>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</si>
  <si>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</si>
  <si>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</si>
  <si>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</si>
  <si>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</si>
  <si>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</si>
  <si>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</si>
  <si>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Trend Analysis</t>
  </si>
  <si>
    <t>Any large swings can be explained</t>
  </si>
  <si>
    <t>Notes</t>
  </si>
  <si>
    <t>Trend analysis - looking at results over time, comparing to prior months</t>
  </si>
  <si>
    <t>Seasonality, fluctuations in sales</t>
  </si>
  <si>
    <t>The trend report highlights the changes</t>
  </si>
  <si>
    <t>One month is great, next month is in the tank, and the cycle repeats</t>
  </si>
  <si>
    <t>Symptoms of problems…</t>
  </si>
  <si>
    <t>Sep - Adjusted</t>
  </si>
  <si>
    <t>Adj Old Beer</t>
  </si>
  <si>
    <t>Adjusted COGs</t>
  </si>
  <si>
    <t>Beer Wholesaler</t>
  </si>
  <si>
    <t>Gross Profit</t>
  </si>
  <si>
    <t>Gross Profit %</t>
  </si>
  <si>
    <t>Sales minus Cost of Goods Sold = Gross Profit $</t>
  </si>
  <si>
    <t>Gross Profit divided by Sales = Gross profit %</t>
  </si>
  <si>
    <t xml:space="preserve">Gross profit </t>
  </si>
  <si>
    <t>Gross profit %</t>
  </si>
  <si>
    <t>Loking for Gross profit % to be in line with expectations, financial plan</t>
  </si>
  <si>
    <t>Looking for consistency in Gross profit %</t>
  </si>
  <si>
    <t>Any small swings can be supported by a detailed profit report</t>
  </si>
  <si>
    <t>Adjusted GP $</t>
  </si>
  <si>
    <t>Adjusted GP %</t>
  </si>
  <si>
    <t>Large, unexplained GP variances from month to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</si>
</sst>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3" fillId="0" borderId="0" xfId="0" applyFont="1" applyAlignment="1">
      <alignment horizontal="center"/>
    </xf>
    <xf numFmtId="164" fontId="4" fillId="0" borderId="0" xfId="1" applyNumberFormat="1" applyFont="1"/>
    <xf numFmtId="165" fontId="0" fillId="2" borderId="0" xfId="2" applyNumberFormat="1" applyFont="1" applyFill="1"/>
    <xf numFmtId="0" fontId="7" fillId="0" borderId="0" xfId="0" applyFon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164" fontId="0" fillId="0" borderId="4" xfId="1" applyNumberFormat="1" applyFont="1" applyBorder="1"/>
    <xf numFmtId="164" fontId="4" fillId="0" borderId="4" xfId="1" applyNumberFormat="1" applyFont="1" applyBorder="1"/>
    <xf numFmtId="0" fontId="0" fillId="0" borderId="4" xfId="0" applyBorder="1"/>
    <xf numFmtId="0" fontId="0" fillId="0" borderId="5" xfId="0" applyBorder="1"/>
    <xf numFmtId="165" fontId="0" fillId="0" borderId="6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3A6C3-D56B-4496-BBC5-A90167627572}">
  <dimension ref="A1:N19"/>
  <sheetViews>
    <sheetView zoomScale="130" zoomScaleNormal="130" workbookViewId="0">
      <selection activeCell="A4" sqref="A4"/>
    </sheetView>
  </sheetViews>
  <sheetFormatPr defaultRowHeight="15" x14ac:dyDescent="0.25"/>
  <cols>
    <col min="1" max="1" width="17.7109375" bestFit="1" customWidth="1"/>
    <col min="2" max="13" width="12.5703125" bestFit="1" customWidth="1"/>
    <col min="14" max="14" width="14.28515625" bestFit="1" customWidth="1"/>
  </cols>
  <sheetData>
    <row r="1" spans="1:14" x14ac:dyDescent="0.25">
      <c r="A1" t="s">
        <v>26</v>
      </c>
    </row>
    <row r="2" spans="1:14" x14ac:dyDescent="0.25">
      <c r="A2" t="s">
        <v>15</v>
      </c>
    </row>
    <row r="3" spans="1:14" x14ac:dyDescent="0.25">
      <c r="A3" t="s">
        <v>27</v>
      </c>
    </row>
    <row r="6" spans="1:14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</row>
    <row r="7" spans="1:14" x14ac:dyDescent="0.25">
      <c r="A7" t="s">
        <v>0</v>
      </c>
      <c r="B7" s="1">
        <v>100000</v>
      </c>
      <c r="C7" s="1">
        <v>100000</v>
      </c>
      <c r="D7" s="1">
        <v>100000</v>
      </c>
      <c r="E7" s="1">
        <v>100000</v>
      </c>
      <c r="F7" s="1">
        <v>100000</v>
      </c>
      <c r="G7" s="1">
        <v>100000</v>
      </c>
      <c r="H7" s="1">
        <v>100000</v>
      </c>
      <c r="I7" s="1">
        <v>100000</v>
      </c>
      <c r="J7" s="1">
        <v>100000</v>
      </c>
      <c r="K7" s="1">
        <v>100000</v>
      </c>
      <c r="L7" s="1">
        <v>100000</v>
      </c>
      <c r="M7" s="1">
        <v>100000</v>
      </c>
      <c r="N7" s="1">
        <f>SUM(B7:M7)</f>
        <v>1200000</v>
      </c>
    </row>
    <row r="8" spans="1:1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.25" x14ac:dyDescent="0.4">
      <c r="A9" t="s">
        <v>1</v>
      </c>
      <c r="B9" s="4">
        <v>72000</v>
      </c>
      <c r="C9" s="4">
        <v>72000</v>
      </c>
      <c r="D9" s="4">
        <v>72000</v>
      </c>
      <c r="E9" s="4">
        <v>72000</v>
      </c>
      <c r="F9" s="4">
        <v>72000</v>
      </c>
      <c r="G9" s="4">
        <v>72000</v>
      </c>
      <c r="H9" s="4">
        <v>72000</v>
      </c>
      <c r="I9" s="4">
        <v>72000</v>
      </c>
      <c r="J9" s="4">
        <v>72000</v>
      </c>
      <c r="K9" s="4">
        <v>72000</v>
      </c>
      <c r="L9" s="4">
        <v>72000</v>
      </c>
      <c r="M9" s="4">
        <v>72000</v>
      </c>
      <c r="N9" s="4">
        <f>SUM(B9:M9)</f>
        <v>864000</v>
      </c>
    </row>
    <row r="10" spans="1:14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t="s">
        <v>27</v>
      </c>
      <c r="B11" s="1">
        <f>B7-B9</f>
        <v>28000</v>
      </c>
      <c r="C11" s="1">
        <f t="shared" ref="C11:M11" si="0">C7-C9</f>
        <v>28000</v>
      </c>
      <c r="D11" s="1">
        <f t="shared" si="0"/>
        <v>28000</v>
      </c>
      <c r="E11" s="1">
        <f t="shared" si="0"/>
        <v>28000</v>
      </c>
      <c r="F11" s="1">
        <f t="shared" si="0"/>
        <v>28000</v>
      </c>
      <c r="G11" s="1">
        <f t="shared" si="0"/>
        <v>28000</v>
      </c>
      <c r="H11" s="1">
        <f t="shared" si="0"/>
        <v>28000</v>
      </c>
      <c r="I11" s="1">
        <f t="shared" si="0"/>
        <v>28000</v>
      </c>
      <c r="J11" s="1">
        <f t="shared" si="0"/>
        <v>28000</v>
      </c>
      <c r="K11" s="1">
        <f t="shared" si="0"/>
        <v>28000</v>
      </c>
      <c r="L11" s="1">
        <f t="shared" si="0"/>
        <v>28000</v>
      </c>
      <c r="M11" s="1">
        <f t="shared" si="0"/>
        <v>28000</v>
      </c>
      <c r="N11" s="1">
        <f>SUM(B11:M11)</f>
        <v>336000</v>
      </c>
    </row>
    <row r="13" spans="1:14" x14ac:dyDescent="0.25">
      <c r="A13" t="s">
        <v>28</v>
      </c>
      <c r="B13" s="2">
        <f>B11/B7</f>
        <v>0.28000000000000003</v>
      </c>
      <c r="C13" s="2">
        <f t="shared" ref="C13:N13" si="1">C11/C7</f>
        <v>0.28000000000000003</v>
      </c>
      <c r="D13" s="2">
        <f t="shared" si="1"/>
        <v>0.28000000000000003</v>
      </c>
      <c r="E13" s="2">
        <f t="shared" si="1"/>
        <v>0.28000000000000003</v>
      </c>
      <c r="F13" s="2">
        <f t="shared" si="1"/>
        <v>0.28000000000000003</v>
      </c>
      <c r="G13" s="2">
        <f t="shared" si="1"/>
        <v>0.28000000000000003</v>
      </c>
      <c r="H13" s="2">
        <f t="shared" si="1"/>
        <v>0.28000000000000003</v>
      </c>
      <c r="I13" s="2">
        <f t="shared" si="1"/>
        <v>0.28000000000000003</v>
      </c>
      <c r="J13" s="2">
        <f t="shared" si="1"/>
        <v>0.28000000000000003</v>
      </c>
      <c r="K13" s="2">
        <f t="shared" si="1"/>
        <v>0.28000000000000003</v>
      </c>
      <c r="L13" s="2">
        <f t="shared" si="1"/>
        <v>0.28000000000000003</v>
      </c>
      <c r="M13" s="2">
        <f t="shared" si="1"/>
        <v>0.28000000000000003</v>
      </c>
      <c r="N13" s="2">
        <f t="shared" si="1"/>
        <v>0.28000000000000003</v>
      </c>
    </row>
    <row r="16" spans="1:14" x14ac:dyDescent="0.25">
      <c r="A16" s="6" t="s">
        <v>17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18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2376-92A9-4782-8015-0D92BDB2203B}">
  <dimension ref="A1:N20"/>
  <sheetViews>
    <sheetView zoomScale="130" zoomScaleNormal="130" workbookViewId="0">
      <selection activeCell="L19" sqref="L19"/>
    </sheetView>
  </sheetViews>
  <sheetFormatPr defaultRowHeight="15" x14ac:dyDescent="0.25"/>
  <cols>
    <col min="1" max="1" width="17.7109375" bestFit="1" customWidth="1"/>
    <col min="2" max="13" width="12.5703125" bestFit="1" customWidth="1"/>
    <col min="14" max="14" width="14.28515625" bestFit="1" customWidth="1"/>
  </cols>
  <sheetData>
    <row r="1" spans="1:14" x14ac:dyDescent="0.25">
      <c r="A1" t="s">
        <v>26</v>
      </c>
    </row>
    <row r="2" spans="1:14" x14ac:dyDescent="0.25">
      <c r="A2" t="s">
        <v>15</v>
      </c>
    </row>
    <row r="3" spans="1:14" x14ac:dyDescent="0.25">
      <c r="A3" t="s">
        <v>27</v>
      </c>
    </row>
    <row r="6" spans="1:14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</row>
    <row r="7" spans="1:14" x14ac:dyDescent="0.25">
      <c r="A7" t="s">
        <v>0</v>
      </c>
      <c r="B7" s="1">
        <v>92000</v>
      </c>
      <c r="C7" s="1">
        <v>90000</v>
      </c>
      <c r="D7" s="1">
        <v>87000</v>
      </c>
      <c r="E7" s="1">
        <v>98000</v>
      </c>
      <c r="F7" s="1">
        <v>106000</v>
      </c>
      <c r="G7" s="1">
        <v>110000</v>
      </c>
      <c r="H7" s="1">
        <v>115000</v>
      </c>
      <c r="I7" s="1">
        <v>118000</v>
      </c>
      <c r="J7" s="1">
        <v>103000</v>
      </c>
      <c r="K7" s="1">
        <v>98000</v>
      </c>
      <c r="L7" s="1">
        <v>107000</v>
      </c>
      <c r="M7" s="1">
        <v>116000</v>
      </c>
      <c r="N7" s="1">
        <f>SUM(B7:M7)</f>
        <v>1240000</v>
      </c>
    </row>
    <row r="8" spans="1:1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.25" x14ac:dyDescent="0.4">
      <c r="A9" t="s">
        <v>1</v>
      </c>
      <c r="B9" s="4">
        <f>B7-B11</f>
        <v>66976</v>
      </c>
      <c r="C9" s="4">
        <f t="shared" ref="C9:M9" si="0">C7-C11</f>
        <v>64620</v>
      </c>
      <c r="D9" s="4">
        <f t="shared" si="0"/>
        <v>62814</v>
      </c>
      <c r="E9" s="4">
        <f t="shared" si="0"/>
        <v>70070</v>
      </c>
      <c r="F9" s="4">
        <f t="shared" si="0"/>
        <v>77380</v>
      </c>
      <c r="G9" s="4">
        <f t="shared" si="0"/>
        <v>80410</v>
      </c>
      <c r="H9" s="4">
        <f t="shared" si="0"/>
        <v>82455</v>
      </c>
      <c r="I9" s="4">
        <f t="shared" si="0"/>
        <v>84252</v>
      </c>
      <c r="J9" s="4">
        <f t="shared" si="0"/>
        <v>84872</v>
      </c>
      <c r="K9" s="4">
        <f t="shared" si="0"/>
        <v>70854</v>
      </c>
      <c r="L9" s="4">
        <f t="shared" si="0"/>
        <v>76719</v>
      </c>
      <c r="M9" s="4">
        <f t="shared" si="0"/>
        <v>83172</v>
      </c>
      <c r="N9" s="4">
        <f>SUM(B9:M9)</f>
        <v>904594</v>
      </c>
    </row>
    <row r="10" spans="1:14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t="s">
        <v>31</v>
      </c>
      <c r="B11" s="1">
        <f>B7*B13</f>
        <v>25024</v>
      </c>
      <c r="C11" s="1">
        <f t="shared" ref="C11:M11" si="1">C7*C13</f>
        <v>25379.999999999996</v>
      </c>
      <c r="D11" s="1">
        <f t="shared" si="1"/>
        <v>24186.000000000004</v>
      </c>
      <c r="E11" s="1">
        <f t="shared" si="1"/>
        <v>27929.999999999996</v>
      </c>
      <c r="F11" s="1">
        <f t="shared" si="1"/>
        <v>28620.000000000004</v>
      </c>
      <c r="G11" s="1">
        <f t="shared" si="1"/>
        <v>29590.000000000004</v>
      </c>
      <c r="H11" s="1">
        <f t="shared" si="1"/>
        <v>32544.999999999996</v>
      </c>
      <c r="I11" s="1">
        <f t="shared" si="1"/>
        <v>33748</v>
      </c>
      <c r="J11" s="1">
        <f t="shared" si="1"/>
        <v>18128</v>
      </c>
      <c r="K11" s="1">
        <f t="shared" si="1"/>
        <v>27146.000000000004</v>
      </c>
      <c r="L11" s="1">
        <f t="shared" si="1"/>
        <v>30280.999999999996</v>
      </c>
      <c r="M11" s="1">
        <f t="shared" si="1"/>
        <v>32828</v>
      </c>
      <c r="N11" s="1">
        <f>SUM(B11:M11)</f>
        <v>335406</v>
      </c>
    </row>
    <row r="13" spans="1:14" x14ac:dyDescent="0.25">
      <c r="A13" t="s">
        <v>32</v>
      </c>
      <c r="B13" s="2">
        <v>0.27200000000000002</v>
      </c>
      <c r="C13" s="2">
        <v>0.28199999999999997</v>
      </c>
      <c r="D13" s="2">
        <v>0.27800000000000002</v>
      </c>
      <c r="E13" s="2">
        <v>0.28499999999999998</v>
      </c>
      <c r="F13" s="2">
        <v>0.27</v>
      </c>
      <c r="G13" s="2">
        <v>0.26900000000000002</v>
      </c>
      <c r="H13" s="2">
        <v>0.28299999999999997</v>
      </c>
      <c r="I13" s="2">
        <v>0.28599999999999998</v>
      </c>
      <c r="J13" s="5">
        <v>0.17599999999999999</v>
      </c>
      <c r="K13" s="2">
        <v>0.27700000000000002</v>
      </c>
      <c r="L13" s="2">
        <v>0.28299999999999997</v>
      </c>
      <c r="M13" s="2">
        <v>0.28299999999999997</v>
      </c>
      <c r="N13" s="2">
        <f>N11/N7</f>
        <v>0.27048870967741934</v>
      </c>
    </row>
    <row r="15" spans="1:14" x14ac:dyDescent="0.25">
      <c r="A15" s="6" t="s">
        <v>17</v>
      </c>
    </row>
    <row r="16" spans="1:14" x14ac:dyDescent="0.25">
      <c r="A16" t="s">
        <v>19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16</v>
      </c>
    </row>
    <row r="20" spans="1:1" x14ac:dyDescent="0.25">
      <c r="A20" t="s">
        <v>35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37F6D-2A19-42D3-80D3-64A918917B93}">
  <dimension ref="A1:Q15"/>
  <sheetViews>
    <sheetView zoomScale="130" zoomScaleNormal="130" workbookViewId="0">
      <selection activeCell="Q15" sqref="Q15"/>
    </sheetView>
  </sheetViews>
  <sheetFormatPr defaultRowHeight="15" x14ac:dyDescent="0.25"/>
  <cols>
    <col min="1" max="1" width="25.7109375" customWidth="1"/>
    <col min="2" max="9" width="12.5703125" hidden="1" customWidth="1"/>
    <col min="10" max="10" width="12.5703125" bestFit="1" customWidth="1"/>
    <col min="11" max="13" width="12.5703125" hidden="1" customWidth="1"/>
    <col min="14" max="14" width="14.28515625" hidden="1" customWidth="1"/>
    <col min="15" max="15" width="9.42578125" customWidth="1"/>
    <col min="16" max="16" width="17.7109375" bestFit="1" customWidth="1"/>
    <col min="17" max="17" width="14" bestFit="1" customWidth="1"/>
  </cols>
  <sheetData>
    <row r="1" spans="1:17" x14ac:dyDescent="0.25">
      <c r="A1" t="s">
        <v>26</v>
      </c>
    </row>
    <row r="2" spans="1:17" x14ac:dyDescent="0.25">
      <c r="A2" t="s">
        <v>15</v>
      </c>
    </row>
    <row r="3" spans="1:17" x14ac:dyDescent="0.25">
      <c r="A3" t="s">
        <v>27</v>
      </c>
    </row>
    <row r="6" spans="1:17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/>
      <c r="P6" s="7"/>
      <c r="Q6" s="8" t="s">
        <v>23</v>
      </c>
    </row>
    <row r="7" spans="1:17" x14ac:dyDescent="0.25">
      <c r="A7" t="s">
        <v>0</v>
      </c>
      <c r="B7" s="1">
        <v>92000</v>
      </c>
      <c r="C7" s="1">
        <v>90000</v>
      </c>
      <c r="D7" s="1">
        <v>87000</v>
      </c>
      <c r="E7" s="1">
        <v>98000</v>
      </c>
      <c r="F7" s="1">
        <v>106000</v>
      </c>
      <c r="G7" s="1">
        <v>110000</v>
      </c>
      <c r="H7" s="1">
        <v>115000</v>
      </c>
      <c r="I7" s="1">
        <v>118000</v>
      </c>
      <c r="J7" s="1">
        <v>103000</v>
      </c>
      <c r="K7" s="1">
        <v>98000</v>
      </c>
      <c r="L7" s="1">
        <v>107000</v>
      </c>
      <c r="M7" s="1">
        <v>116000</v>
      </c>
      <c r="N7" s="1">
        <f>SUM(B7:M7)</f>
        <v>1240000</v>
      </c>
      <c r="O7" s="1"/>
      <c r="P7" s="9" t="s">
        <v>0</v>
      </c>
      <c r="Q7" s="10">
        <f>J7</f>
        <v>103000</v>
      </c>
    </row>
    <row r="8" spans="1:17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/>
      <c r="Q8" s="10"/>
    </row>
    <row r="9" spans="1:17" ht="17.25" x14ac:dyDescent="0.4">
      <c r="A9" t="s">
        <v>1</v>
      </c>
      <c r="B9" s="4">
        <f>B7-B11</f>
        <v>47196</v>
      </c>
      <c r="C9" s="4">
        <f t="shared" ref="C9:M9" si="0">C7-C11</f>
        <v>46620</v>
      </c>
      <c r="D9" s="4">
        <f t="shared" si="0"/>
        <v>44544</v>
      </c>
      <c r="E9" s="4">
        <f t="shared" si="0"/>
        <v>50470</v>
      </c>
      <c r="F9" s="4">
        <f t="shared" si="0"/>
        <v>55120</v>
      </c>
      <c r="G9" s="4">
        <f t="shared" si="0"/>
        <v>57310</v>
      </c>
      <c r="H9" s="4">
        <f t="shared" si="0"/>
        <v>59455</v>
      </c>
      <c r="I9" s="4">
        <f t="shared" si="0"/>
        <v>60652</v>
      </c>
      <c r="J9" s="4">
        <f t="shared" si="0"/>
        <v>84872</v>
      </c>
      <c r="K9" s="4">
        <f t="shared" si="0"/>
        <v>51254</v>
      </c>
      <c r="L9" s="4">
        <f t="shared" si="0"/>
        <v>55319</v>
      </c>
      <c r="M9" s="4">
        <f t="shared" si="0"/>
        <v>60088</v>
      </c>
      <c r="N9" s="4">
        <f>SUM(B9:M9)</f>
        <v>672900</v>
      </c>
      <c r="O9" s="4"/>
      <c r="P9" s="9" t="s">
        <v>1</v>
      </c>
      <c r="Q9" s="10">
        <f>J9</f>
        <v>84872</v>
      </c>
    </row>
    <row r="10" spans="1:17" ht="17.25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9" t="s">
        <v>24</v>
      </c>
      <c r="Q10" s="11">
        <v>-10000</v>
      </c>
    </row>
    <row r="11" spans="1:17" x14ac:dyDescent="0.25">
      <c r="A11" t="s">
        <v>31</v>
      </c>
      <c r="B11" s="1">
        <f>B7*B13</f>
        <v>44804</v>
      </c>
      <c r="C11" s="1">
        <f t="shared" ref="C11:M11" si="1">C7*C13</f>
        <v>43380</v>
      </c>
      <c r="D11" s="1">
        <f t="shared" si="1"/>
        <v>42456</v>
      </c>
      <c r="E11" s="1">
        <f t="shared" si="1"/>
        <v>47530</v>
      </c>
      <c r="F11" s="1">
        <f t="shared" si="1"/>
        <v>50880</v>
      </c>
      <c r="G11" s="1">
        <f t="shared" si="1"/>
        <v>52690</v>
      </c>
      <c r="H11" s="1">
        <f t="shared" si="1"/>
        <v>55545</v>
      </c>
      <c r="I11" s="1">
        <f t="shared" si="1"/>
        <v>57348</v>
      </c>
      <c r="J11" s="1">
        <f t="shared" si="1"/>
        <v>18128</v>
      </c>
      <c r="K11" s="1">
        <f t="shared" si="1"/>
        <v>46746</v>
      </c>
      <c r="L11" s="1">
        <f t="shared" si="1"/>
        <v>51681</v>
      </c>
      <c r="M11" s="1">
        <f t="shared" si="1"/>
        <v>55912</v>
      </c>
      <c r="N11" s="1">
        <f>SUM(B11:M11)</f>
        <v>567100</v>
      </c>
      <c r="O11" s="1"/>
      <c r="P11" s="9" t="s">
        <v>25</v>
      </c>
      <c r="Q11" s="10">
        <f>SUM(Q9:Q10)</f>
        <v>74872</v>
      </c>
    </row>
    <row r="12" spans="1:17" x14ac:dyDescent="0.25">
      <c r="P12" s="9"/>
      <c r="Q12" s="10"/>
    </row>
    <row r="13" spans="1:17" x14ac:dyDescent="0.25">
      <c r="A13" t="s">
        <v>32</v>
      </c>
      <c r="B13" s="2">
        <v>0.48699999999999999</v>
      </c>
      <c r="C13" s="2">
        <v>0.48199999999999998</v>
      </c>
      <c r="D13" s="2">
        <v>0.48799999999999999</v>
      </c>
      <c r="E13" s="2">
        <v>0.48499999999999999</v>
      </c>
      <c r="F13" s="2">
        <v>0.48</v>
      </c>
      <c r="G13" s="2">
        <v>0.47899999999999998</v>
      </c>
      <c r="H13" s="2">
        <v>0.48299999999999998</v>
      </c>
      <c r="I13" s="2">
        <v>0.48599999999999999</v>
      </c>
      <c r="J13" s="5">
        <v>0.17599999999999999</v>
      </c>
      <c r="K13" s="2">
        <v>0.47699999999999998</v>
      </c>
      <c r="L13" s="2">
        <v>0.48299999999999998</v>
      </c>
      <c r="M13" s="2">
        <v>0.48199999999999998</v>
      </c>
      <c r="N13" s="2">
        <f>N11/N7</f>
        <v>0.45733870967741935</v>
      </c>
      <c r="O13" s="2"/>
      <c r="P13" s="9" t="s">
        <v>36</v>
      </c>
      <c r="Q13" s="10">
        <f>Q7-Q11</f>
        <v>28128</v>
      </c>
    </row>
    <row r="14" spans="1:17" x14ac:dyDescent="0.25">
      <c r="P14" s="9"/>
      <c r="Q14" s="12"/>
    </row>
    <row r="15" spans="1:17" x14ac:dyDescent="0.25">
      <c r="P15" s="13" t="s">
        <v>37</v>
      </c>
      <c r="Q15" s="14">
        <f>Q13/Q7</f>
        <v>0.2730873786407767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D1541-1744-4E5E-97E6-804A071BFFE6}">
  <dimension ref="A1:N20"/>
  <sheetViews>
    <sheetView tabSelected="1" zoomScale="130" zoomScaleNormal="130" workbookViewId="0">
      <selection activeCell="B14" sqref="B14"/>
    </sheetView>
  </sheetViews>
  <sheetFormatPr defaultRowHeight="15" x14ac:dyDescent="0.25"/>
  <cols>
    <col min="1" max="1" width="17.7109375" bestFit="1" customWidth="1"/>
    <col min="2" max="13" width="12.5703125" bestFit="1" customWidth="1"/>
    <col min="14" max="14" width="14.28515625" bestFit="1" customWidth="1"/>
  </cols>
  <sheetData>
    <row r="1" spans="1:14" x14ac:dyDescent="0.25">
      <c r="A1" t="s">
        <v>26</v>
      </c>
    </row>
    <row r="2" spans="1:14" x14ac:dyDescent="0.25">
      <c r="A2" t="s">
        <v>15</v>
      </c>
    </row>
    <row r="3" spans="1:14" x14ac:dyDescent="0.25">
      <c r="A3" t="s">
        <v>27</v>
      </c>
    </row>
    <row r="6" spans="1:14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</row>
    <row r="7" spans="1:14" x14ac:dyDescent="0.25">
      <c r="A7" t="s">
        <v>0</v>
      </c>
      <c r="B7" s="1">
        <v>92000</v>
      </c>
      <c r="C7" s="1">
        <v>90000</v>
      </c>
      <c r="D7" s="1">
        <v>87000</v>
      </c>
      <c r="E7" s="1">
        <v>98000</v>
      </c>
      <c r="F7" s="1">
        <v>106000</v>
      </c>
      <c r="G7" s="1">
        <v>110000</v>
      </c>
      <c r="H7" s="1">
        <v>115000</v>
      </c>
      <c r="I7" s="1">
        <v>118000</v>
      </c>
      <c r="J7" s="1">
        <v>103000</v>
      </c>
      <c r="K7" s="1">
        <v>98000</v>
      </c>
      <c r="L7" s="1">
        <v>107000</v>
      </c>
      <c r="M7" s="1">
        <v>116000</v>
      </c>
      <c r="N7" s="1">
        <f>SUM(B7:M7)</f>
        <v>1240000</v>
      </c>
    </row>
    <row r="8" spans="1:1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.25" x14ac:dyDescent="0.4">
      <c r="A9" t="s">
        <v>1</v>
      </c>
      <c r="B9" s="4">
        <f>B7-B11</f>
        <v>60628</v>
      </c>
      <c r="C9" s="4">
        <f t="shared" ref="C9:M9" si="0">C7-C11</f>
        <v>74250</v>
      </c>
      <c r="D9" s="4">
        <f t="shared" si="0"/>
        <v>59595</v>
      </c>
      <c r="E9" s="4">
        <f t="shared" si="0"/>
        <v>77420</v>
      </c>
      <c r="F9" s="4">
        <f t="shared" si="0"/>
        <v>85330</v>
      </c>
      <c r="G9" s="4">
        <f t="shared" si="0"/>
        <v>59400</v>
      </c>
      <c r="H9" s="4">
        <f t="shared" si="0"/>
        <v>83375</v>
      </c>
      <c r="I9" s="4">
        <f t="shared" si="0"/>
        <v>84960</v>
      </c>
      <c r="J9" s="4">
        <f t="shared" si="0"/>
        <v>67980</v>
      </c>
      <c r="K9" s="4">
        <f t="shared" si="0"/>
        <v>79380</v>
      </c>
      <c r="L9" s="4">
        <f t="shared" si="0"/>
        <v>85065</v>
      </c>
      <c r="M9" s="4">
        <f t="shared" si="0"/>
        <v>84912</v>
      </c>
      <c r="N9" s="4">
        <f>SUM(B9:M9)</f>
        <v>902295</v>
      </c>
    </row>
    <row r="10" spans="1:14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t="s">
        <v>31</v>
      </c>
      <c r="B11" s="1">
        <f>B7*B13</f>
        <v>31372.000000000004</v>
      </c>
      <c r="C11" s="1">
        <f t="shared" ref="C11:M11" si="1">C7*C13</f>
        <v>15749.999999999998</v>
      </c>
      <c r="D11" s="1">
        <f t="shared" si="1"/>
        <v>27405</v>
      </c>
      <c r="E11" s="1">
        <f t="shared" si="1"/>
        <v>20580</v>
      </c>
      <c r="F11" s="1">
        <f t="shared" si="1"/>
        <v>20670</v>
      </c>
      <c r="G11" s="1">
        <f t="shared" si="1"/>
        <v>50600</v>
      </c>
      <c r="H11" s="1">
        <f t="shared" si="1"/>
        <v>31625.000000000004</v>
      </c>
      <c r="I11" s="1">
        <f t="shared" si="1"/>
        <v>33040</v>
      </c>
      <c r="J11" s="1">
        <f t="shared" si="1"/>
        <v>35020</v>
      </c>
      <c r="K11" s="1">
        <f t="shared" si="1"/>
        <v>18620</v>
      </c>
      <c r="L11" s="1">
        <f t="shared" si="1"/>
        <v>21935</v>
      </c>
      <c r="M11" s="1">
        <f t="shared" si="1"/>
        <v>31088.000000000004</v>
      </c>
      <c r="N11" s="1">
        <f>SUM(B11:M11)</f>
        <v>337705</v>
      </c>
    </row>
    <row r="13" spans="1:14" x14ac:dyDescent="0.25">
      <c r="A13" t="s">
        <v>32</v>
      </c>
      <c r="B13" s="2">
        <v>0.34100000000000003</v>
      </c>
      <c r="C13" s="2">
        <v>0.17499999999999999</v>
      </c>
      <c r="D13" s="2">
        <v>0.315</v>
      </c>
      <c r="E13" s="2">
        <v>0.21</v>
      </c>
      <c r="F13" s="2">
        <v>0.19500000000000001</v>
      </c>
      <c r="G13" s="2">
        <v>0.46</v>
      </c>
      <c r="H13" s="2">
        <v>0.27500000000000002</v>
      </c>
      <c r="I13" s="2">
        <v>0.28000000000000003</v>
      </c>
      <c r="J13" s="2">
        <v>0.34</v>
      </c>
      <c r="K13" s="2">
        <v>0.19</v>
      </c>
      <c r="L13" s="2">
        <v>0.20499999999999999</v>
      </c>
      <c r="M13" s="2">
        <v>0.26800000000000002</v>
      </c>
      <c r="N13" s="2">
        <f>N11/N7</f>
        <v>0.27234274193548386</v>
      </c>
    </row>
    <row r="16" spans="1:14" x14ac:dyDescent="0.25">
      <c r="A16" s="6" t="s">
        <v>17</v>
      </c>
    </row>
    <row r="17" spans="1:1" x14ac:dyDescent="0.25">
      <c r="A17" t="s">
        <v>38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</vt:lpstr>
      <vt:lpstr>Example 2</vt:lpstr>
      <vt:lpstr>Example 2a - Recon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2020-11-12T14:48:53Z</dcterms:created>
  <dcterms:modified xsi:type="dcterms:W3CDTF">2022-03-22T17:48:00Z</dcterms:modified>
</cp:coreProperties>
</file>