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BBF Files\"/>
    </mc:Choice>
  </mc:AlternateContent>
  <xr:revisionPtr revIDLastSave="0" documentId="13_ncr:1_{2DFC2A2D-F822-43EE-867F-7E5C4284A2CF}" xr6:coauthVersionLast="47" xr6:coauthVersionMax="47" xr10:uidLastSave="{00000000-0000-0000-0000-000000000000}"/>
  <bookViews>
    <workbookView xWindow="-120" yWindow="-120" windowWidth="29040" windowHeight="15720" xr2:uid="{3627B363-3162-4F41-9C00-56C110356B85}"/>
  </bookViews>
  <sheets>
    <sheet name="Payroll Plann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1" l="1"/>
  <c r="P13" i="1"/>
  <c r="Q13" i="1"/>
  <c r="O19" i="1"/>
  <c r="P19" i="1"/>
  <c r="Q19" i="1"/>
  <c r="M25" i="1"/>
  <c r="O7" i="1"/>
  <c r="P7" i="1"/>
  <c r="Q7" i="1"/>
  <c r="R7" i="1"/>
  <c r="S7" i="1"/>
  <c r="T7" i="1"/>
  <c r="U7" i="1"/>
  <c r="V7" i="1"/>
  <c r="W7" i="1"/>
  <c r="X7" i="1"/>
  <c r="Y7" i="1"/>
  <c r="Z7" i="1"/>
  <c r="O8" i="1"/>
  <c r="P8" i="1"/>
  <c r="Q8" i="1"/>
  <c r="R8" i="1"/>
  <c r="S8" i="1"/>
  <c r="T8" i="1"/>
  <c r="U8" i="1"/>
  <c r="V8" i="1"/>
  <c r="W8" i="1"/>
  <c r="X8" i="1"/>
  <c r="Y8" i="1"/>
  <c r="Z8" i="1"/>
  <c r="O9" i="1"/>
  <c r="P9" i="1"/>
  <c r="Q9" i="1"/>
  <c r="R9" i="1"/>
  <c r="S9" i="1"/>
  <c r="T9" i="1"/>
  <c r="U9" i="1"/>
  <c r="V9" i="1"/>
  <c r="W9" i="1"/>
  <c r="X9" i="1"/>
  <c r="Y9" i="1"/>
  <c r="Z9" i="1"/>
  <c r="O10" i="1"/>
  <c r="P10" i="1"/>
  <c r="Q10" i="1"/>
  <c r="R10" i="1"/>
  <c r="S10" i="1"/>
  <c r="T10" i="1"/>
  <c r="U10" i="1"/>
  <c r="V10" i="1"/>
  <c r="W10" i="1"/>
  <c r="X10" i="1"/>
  <c r="Y10" i="1"/>
  <c r="Z10" i="1"/>
  <c r="O11" i="1"/>
  <c r="P11" i="1"/>
  <c r="Q11" i="1"/>
  <c r="R11" i="1"/>
  <c r="S11" i="1"/>
  <c r="T11" i="1"/>
  <c r="U11" i="1"/>
  <c r="V11" i="1"/>
  <c r="W11" i="1"/>
  <c r="X11" i="1"/>
  <c r="Y11" i="1"/>
  <c r="Z11" i="1"/>
  <c r="O12" i="1"/>
  <c r="P12" i="1"/>
  <c r="Q12" i="1"/>
  <c r="R12" i="1"/>
  <c r="S12" i="1"/>
  <c r="T12" i="1"/>
  <c r="U12" i="1"/>
  <c r="V12" i="1"/>
  <c r="W12" i="1"/>
  <c r="X12" i="1"/>
  <c r="Y12" i="1"/>
  <c r="Z12" i="1"/>
  <c r="R13" i="1"/>
  <c r="S13" i="1"/>
  <c r="T13" i="1"/>
  <c r="U13" i="1"/>
  <c r="V13" i="1"/>
  <c r="W13" i="1"/>
  <c r="X13" i="1"/>
  <c r="Y13" i="1"/>
  <c r="Z13" i="1"/>
  <c r="O15" i="1"/>
  <c r="P15" i="1"/>
  <c r="Q15" i="1"/>
  <c r="R15" i="1"/>
  <c r="S15" i="1"/>
  <c r="T15" i="1"/>
  <c r="U15" i="1"/>
  <c r="V15" i="1"/>
  <c r="W15" i="1"/>
  <c r="X15" i="1"/>
  <c r="Y15" i="1"/>
  <c r="Z15" i="1"/>
  <c r="O16" i="1"/>
  <c r="P16" i="1"/>
  <c r="Q16" i="1"/>
  <c r="R16" i="1"/>
  <c r="S16" i="1"/>
  <c r="T16" i="1"/>
  <c r="U16" i="1"/>
  <c r="V16" i="1"/>
  <c r="W16" i="1"/>
  <c r="X16" i="1"/>
  <c r="Y16" i="1"/>
  <c r="Z16" i="1"/>
  <c r="O17" i="1"/>
  <c r="P17" i="1"/>
  <c r="Q17" i="1"/>
  <c r="R17" i="1"/>
  <c r="S17" i="1"/>
  <c r="T17" i="1"/>
  <c r="U17" i="1"/>
  <c r="V17" i="1"/>
  <c r="W17" i="1"/>
  <c r="X17" i="1"/>
  <c r="Y17" i="1"/>
  <c r="Z17" i="1"/>
  <c r="O18" i="1"/>
  <c r="P18" i="1"/>
  <c r="Q18" i="1"/>
  <c r="R18" i="1"/>
  <c r="S18" i="1"/>
  <c r="T18" i="1"/>
  <c r="U18" i="1"/>
  <c r="V18" i="1"/>
  <c r="W18" i="1"/>
  <c r="X18" i="1"/>
  <c r="Y18" i="1"/>
  <c r="Z18" i="1"/>
  <c r="R19" i="1"/>
  <c r="S19" i="1"/>
  <c r="T19" i="1"/>
  <c r="U19" i="1"/>
  <c r="V19" i="1"/>
  <c r="W19" i="1"/>
  <c r="X19" i="1"/>
  <c r="Y19" i="1"/>
  <c r="Z19" i="1"/>
  <c r="O21" i="1"/>
  <c r="P21" i="1"/>
  <c r="Q21" i="1"/>
  <c r="R21" i="1"/>
  <c r="S21" i="1"/>
  <c r="T21" i="1"/>
  <c r="U21" i="1"/>
  <c r="V21" i="1"/>
  <c r="W21" i="1"/>
  <c r="X21" i="1"/>
  <c r="Y21" i="1"/>
  <c r="Z21" i="1"/>
  <c r="O22" i="1"/>
  <c r="P22" i="1"/>
  <c r="Q22" i="1"/>
  <c r="R22" i="1"/>
  <c r="S22" i="1"/>
  <c r="T22" i="1"/>
  <c r="U22" i="1"/>
  <c r="V22" i="1"/>
  <c r="W22" i="1"/>
  <c r="X22" i="1"/>
  <c r="Y22" i="1"/>
  <c r="Z22" i="1"/>
  <c r="O23" i="1"/>
  <c r="P23" i="1"/>
  <c r="Q23" i="1"/>
  <c r="R23" i="1"/>
  <c r="S23" i="1"/>
  <c r="T23" i="1"/>
  <c r="U23" i="1"/>
  <c r="V23" i="1"/>
  <c r="W23" i="1"/>
  <c r="X23" i="1"/>
  <c r="Y23" i="1"/>
  <c r="Z23" i="1"/>
  <c r="O24" i="1"/>
  <c r="P24" i="1"/>
  <c r="Q24" i="1"/>
  <c r="R24" i="1"/>
  <c r="S24" i="1"/>
  <c r="T24" i="1"/>
  <c r="U24" i="1"/>
  <c r="V24" i="1"/>
  <c r="W24" i="1"/>
  <c r="X24" i="1"/>
  <c r="Y24" i="1"/>
  <c r="Z24" i="1"/>
  <c r="O25" i="1"/>
  <c r="O41" i="1" s="1"/>
  <c r="P25" i="1"/>
  <c r="Q25" i="1"/>
  <c r="R25" i="1"/>
  <c r="R41" i="1" s="1"/>
  <c r="S25" i="1"/>
  <c r="S41" i="1" s="1"/>
  <c r="T25" i="1"/>
  <c r="T41" i="1" s="1"/>
  <c r="U25" i="1"/>
  <c r="U41" i="1" s="1"/>
  <c r="V25" i="1"/>
  <c r="V41" i="1" s="1"/>
  <c r="W25" i="1"/>
  <c r="W41" i="1" s="1"/>
  <c r="X25" i="1"/>
  <c r="X41" i="1" s="1"/>
  <c r="Y25" i="1"/>
  <c r="Y41" i="1" s="1"/>
  <c r="Z25" i="1"/>
  <c r="Z41" i="1" s="1"/>
  <c r="O27" i="1"/>
  <c r="P27" i="1"/>
  <c r="Q27" i="1"/>
  <c r="R27" i="1"/>
  <c r="S27" i="1"/>
  <c r="T27" i="1"/>
  <c r="U27" i="1"/>
  <c r="V27" i="1"/>
  <c r="W27" i="1"/>
  <c r="X27" i="1"/>
  <c r="Y27" i="1"/>
  <c r="Z27" i="1"/>
  <c r="O28" i="1"/>
  <c r="P28" i="1"/>
  <c r="Q28" i="1"/>
  <c r="R28" i="1"/>
  <c r="S28" i="1"/>
  <c r="T28" i="1"/>
  <c r="U28" i="1"/>
  <c r="V28" i="1"/>
  <c r="W28" i="1"/>
  <c r="X28" i="1"/>
  <c r="Y28" i="1"/>
  <c r="Z28" i="1"/>
  <c r="O29" i="1"/>
  <c r="P29" i="1"/>
  <c r="Q29" i="1"/>
  <c r="R29" i="1"/>
  <c r="S29" i="1"/>
  <c r="T29" i="1"/>
  <c r="U29" i="1"/>
  <c r="V29" i="1"/>
  <c r="W29" i="1"/>
  <c r="X29" i="1"/>
  <c r="Y29" i="1"/>
  <c r="Z29" i="1"/>
  <c r="O31" i="1"/>
  <c r="P31" i="1"/>
  <c r="Q31" i="1"/>
  <c r="R31" i="1"/>
  <c r="S31" i="1"/>
  <c r="T31" i="1"/>
  <c r="U31" i="1"/>
  <c r="V31" i="1"/>
  <c r="W31" i="1"/>
  <c r="X31" i="1"/>
  <c r="Y31" i="1"/>
  <c r="Z31" i="1"/>
  <c r="O32" i="1"/>
  <c r="P32" i="1"/>
  <c r="Q32" i="1"/>
  <c r="R32" i="1"/>
  <c r="S32" i="1"/>
  <c r="T32" i="1"/>
  <c r="U32" i="1"/>
  <c r="V32" i="1"/>
  <c r="W32" i="1"/>
  <c r="X32" i="1"/>
  <c r="Y32" i="1"/>
  <c r="Z32" i="1"/>
  <c r="O33" i="1"/>
  <c r="P33" i="1"/>
  <c r="Q33" i="1"/>
  <c r="R33" i="1"/>
  <c r="S33" i="1"/>
  <c r="T33" i="1"/>
  <c r="U33" i="1"/>
  <c r="V33" i="1"/>
  <c r="W33" i="1"/>
  <c r="X33" i="1"/>
  <c r="Y33" i="1"/>
  <c r="Z33" i="1"/>
  <c r="O35" i="1"/>
  <c r="P35" i="1"/>
  <c r="Q35" i="1"/>
  <c r="R35" i="1"/>
  <c r="S35" i="1"/>
  <c r="T35" i="1"/>
  <c r="U35" i="1"/>
  <c r="V35" i="1"/>
  <c r="W35" i="1"/>
  <c r="X35" i="1"/>
  <c r="Y35" i="1"/>
  <c r="Z35" i="1"/>
  <c r="O36" i="1"/>
  <c r="P36" i="1"/>
  <c r="Q36" i="1"/>
  <c r="R36" i="1"/>
  <c r="S36" i="1"/>
  <c r="T36" i="1"/>
  <c r="U36" i="1"/>
  <c r="V36" i="1"/>
  <c r="W36" i="1"/>
  <c r="X36" i="1"/>
  <c r="Y36" i="1"/>
  <c r="Z36" i="1"/>
  <c r="O37" i="1"/>
  <c r="P37" i="1"/>
  <c r="Q37" i="1"/>
  <c r="R37" i="1"/>
  <c r="S37" i="1"/>
  <c r="T37" i="1"/>
  <c r="U37" i="1"/>
  <c r="V37" i="1"/>
  <c r="W37" i="1"/>
  <c r="X37" i="1"/>
  <c r="Y37" i="1"/>
  <c r="Z37" i="1"/>
  <c r="O38" i="1"/>
  <c r="P38" i="1"/>
  <c r="Q38" i="1"/>
  <c r="R38" i="1"/>
  <c r="S38" i="1"/>
  <c r="T38" i="1"/>
  <c r="U38" i="1"/>
  <c r="V38" i="1"/>
  <c r="W38" i="1"/>
  <c r="X38" i="1"/>
  <c r="Y38" i="1"/>
  <c r="Z38" i="1"/>
  <c r="P6" i="1"/>
  <c r="Q6" i="1"/>
  <c r="R6" i="1"/>
  <c r="S6" i="1"/>
  <c r="T6" i="1"/>
  <c r="U6" i="1"/>
  <c r="V6" i="1"/>
  <c r="W6" i="1"/>
  <c r="X6" i="1"/>
  <c r="Y6" i="1"/>
  <c r="Z6" i="1"/>
  <c r="O6" i="1"/>
  <c r="AA3" i="1"/>
  <c r="P3" i="1"/>
  <c r="Q3" i="1"/>
  <c r="R3" i="1"/>
  <c r="S3" i="1"/>
  <c r="T3" i="1"/>
  <c r="U3" i="1"/>
  <c r="V3" i="1"/>
  <c r="W3" i="1"/>
  <c r="X3" i="1"/>
  <c r="Y3" i="1"/>
  <c r="Z3" i="1"/>
  <c r="O3" i="1"/>
  <c r="AA2" i="1"/>
  <c r="F41" i="1"/>
  <c r="G41" i="1"/>
  <c r="K41" i="1"/>
  <c r="L41" i="1"/>
  <c r="M41" i="1"/>
  <c r="E41" i="1"/>
  <c r="M36" i="1"/>
  <c r="M37" i="1"/>
  <c r="M38" i="1"/>
  <c r="M35" i="1"/>
  <c r="E36" i="1"/>
  <c r="E37" i="1"/>
  <c r="E38" i="1"/>
  <c r="E35" i="1"/>
  <c r="M31" i="1"/>
  <c r="M15" i="1"/>
  <c r="M21" i="1"/>
  <c r="M33" i="1"/>
  <c r="M32" i="1"/>
  <c r="E31" i="1"/>
  <c r="M28" i="1"/>
  <c r="M29" i="1"/>
  <c r="M27" i="1"/>
  <c r="M23" i="1"/>
  <c r="M24" i="1"/>
  <c r="M22" i="1"/>
  <c r="E21" i="1"/>
  <c r="M17" i="1"/>
  <c r="M18" i="1"/>
  <c r="M19" i="1"/>
  <c r="M16" i="1"/>
  <c r="E15" i="1"/>
  <c r="M7" i="1"/>
  <c r="M8" i="1"/>
  <c r="M9" i="1"/>
  <c r="M10" i="1"/>
  <c r="M11" i="1"/>
  <c r="M12" i="1"/>
  <c r="M13" i="1"/>
  <c r="M6" i="1"/>
  <c r="G7" i="1"/>
  <c r="G8" i="1"/>
  <c r="G9" i="1"/>
  <c r="G10" i="1"/>
  <c r="G11" i="1"/>
  <c r="G12" i="1"/>
  <c r="G13" i="1"/>
  <c r="G6" i="1"/>
  <c r="E7" i="1"/>
  <c r="E8" i="1"/>
  <c r="E9" i="1"/>
  <c r="E10" i="1"/>
  <c r="E11" i="1"/>
  <c r="E12" i="1"/>
  <c r="E13" i="1"/>
  <c r="E6" i="1"/>
  <c r="P41" i="1" l="1"/>
  <c r="Q41" i="1"/>
  <c r="AA41" i="1" l="1"/>
</calcChain>
</file>

<file path=xl/sharedStrings.xml><?xml version="1.0" encoding="utf-8"?>
<sst xmlns="http://schemas.openxmlformats.org/spreadsheetml/2006/main" count="117" uniqueCount="79">
  <si>
    <t>Department</t>
  </si>
  <si>
    <t>EE Name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</si>
  <si>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</si>
  <si>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</si>
  <si>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</si>
  <si>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</si>
  <si>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</si>
  <si>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</si>
  <si>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</si>
  <si>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</si>
  <si>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</si>
  <si>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</si>
  <si>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</si>
  <si>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</si>
  <si>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Job Title</t>
  </si>
  <si>
    <t>Salary</t>
  </si>
  <si>
    <t>Salary / Hourly</t>
  </si>
  <si>
    <t>Hourly Rate</t>
  </si>
  <si>
    <t>Weekly Hours</t>
  </si>
  <si>
    <t>OT</t>
  </si>
  <si>
    <t>Bonus</t>
  </si>
  <si>
    <t>Merit Increase</t>
  </si>
  <si>
    <t>Sales</t>
  </si>
  <si>
    <t>Delivery</t>
  </si>
  <si>
    <t>Warehouse</t>
  </si>
  <si>
    <t>Merchandising</t>
  </si>
  <si>
    <t>Administrative</t>
  </si>
  <si>
    <t>Officer</t>
  </si>
  <si>
    <t>Commission</t>
  </si>
  <si>
    <t>Annual Compensation</t>
  </si>
  <si>
    <t>Sales Manager</t>
  </si>
  <si>
    <t>Sales Team Leader</t>
  </si>
  <si>
    <t>Route Sales</t>
  </si>
  <si>
    <t>On-Premise Sales</t>
  </si>
  <si>
    <t>Delivery Manager</t>
  </si>
  <si>
    <t>Driver</t>
  </si>
  <si>
    <t>Driver Helper</t>
  </si>
  <si>
    <t>Warehouse Manager</t>
  </si>
  <si>
    <t>Warehouse Day Staff</t>
  </si>
  <si>
    <t>Warehouse Night Staff</t>
  </si>
  <si>
    <t>Merchandiser</t>
  </si>
  <si>
    <t>Office Manager</t>
  </si>
  <si>
    <t>A/P Clerk</t>
  </si>
  <si>
    <t>A/R Clerk</t>
  </si>
  <si>
    <t>General Manager</t>
  </si>
  <si>
    <t>CFO</t>
  </si>
  <si>
    <t>Owner</t>
  </si>
  <si>
    <t>Jeff Aldrich</t>
  </si>
  <si>
    <t>Lee Marshall</t>
  </si>
  <si>
    <t>Matt Parent</t>
  </si>
  <si>
    <t>Josh Gregg</t>
  </si>
  <si>
    <t>Taylor Christian</t>
  </si>
  <si>
    <t>James Rhodes</t>
  </si>
  <si>
    <t>Eric Tate</t>
  </si>
  <si>
    <t>Luis Ells</t>
  </si>
  <si>
    <t>Ben Huckins</t>
  </si>
  <si>
    <t>Isaac Mack</t>
  </si>
  <si>
    <t>Bill Frederic</t>
  </si>
  <si>
    <t>Chris Parker</t>
  </si>
  <si>
    <t>Justin hart</t>
  </si>
  <si>
    <t>Jim Arquette</t>
  </si>
  <si>
    <t>Zach James</t>
  </si>
  <si>
    <t>Jesse Andrews</t>
  </si>
  <si>
    <t>Alex Carr</t>
  </si>
  <si>
    <t>Mike Fish</t>
  </si>
  <si>
    <t>Rob Hibbs</t>
  </si>
  <si>
    <t>Jen Lynn</t>
  </si>
  <si>
    <t>Karen Peters</t>
  </si>
  <si>
    <t>Ron Waterson</t>
  </si>
  <si>
    <t>Gary Washburn</t>
  </si>
  <si>
    <t>Lori Burns</t>
  </si>
  <si>
    <t>Walter Brewer</t>
  </si>
  <si>
    <t>Donny Brewer</t>
  </si>
  <si>
    <t>Hourly</t>
  </si>
  <si>
    <t xml:space="preserve">Weekly Salary </t>
  </si>
  <si>
    <t>Annual Salary</t>
  </si>
  <si>
    <t>Beer Wholesaler - Payroll Planning Schedule</t>
  </si>
  <si>
    <t>Totals</t>
  </si>
  <si>
    <t>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</si>
</sst>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&quot;$&quot;* #,##0_);_(&quot;$&quot;* \(#,##0\);_(&quot;$&quot;* &quot;-&quot;??_);_(@_)"/>
    <numFmt numFmtId="169" formatCode="0.0%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44" fontId="0" fillId="0" borderId="0" xfId="2" applyFont="1"/>
    <xf numFmtId="165" fontId="0" fillId="0" borderId="0" xfId="2" applyNumberFormat="1" applyFont="1"/>
    <xf numFmtId="165" fontId="0" fillId="0" borderId="0" xfId="0" applyNumberFormat="1"/>
    <xf numFmtId="43" fontId="0" fillId="0" borderId="0" xfId="1" applyFont="1"/>
    <xf numFmtId="165" fontId="2" fillId="0" borderId="0" xfId="0" applyNumberFormat="1" applyFont="1"/>
    <xf numFmtId="0" fontId="4" fillId="0" borderId="0" xfId="0" applyFont="1" applyAlignment="1">
      <alignment horizontal="center"/>
    </xf>
    <xf numFmtId="169" fontId="4" fillId="0" borderId="0" xfId="3" applyNumberFormat="1" applyFont="1" applyAlignment="1">
      <alignment horizontal="center"/>
    </xf>
    <xf numFmtId="165" fontId="2" fillId="0" borderId="0" xfId="2" applyNumberFormat="1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9B259-6AA7-429D-92A6-B0A33BD88012}">
  <dimension ref="A1:AA41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K15" sqref="K15"/>
    </sheetView>
  </sheetViews>
  <sheetFormatPr defaultRowHeight="15" x14ac:dyDescent="0.25"/>
  <cols>
    <col min="1" max="1" width="18.140625" customWidth="1"/>
    <col min="2" max="2" width="20.7109375" customWidth="1"/>
    <col min="3" max="3" width="15" bestFit="1" customWidth="1"/>
    <col min="4" max="5" width="14.140625" bestFit="1" customWidth="1"/>
    <col min="6" max="6" width="13.140625" bestFit="1" customWidth="1"/>
    <col min="7" max="7" width="12.42578125" bestFit="1" customWidth="1"/>
    <col min="8" max="8" width="11.5703125" bestFit="1" customWidth="1"/>
    <col min="9" max="9" width="13.7109375" bestFit="1" customWidth="1"/>
    <col min="10" max="10" width="9" customWidth="1"/>
    <col min="11" max="11" width="9" bestFit="1" customWidth="1"/>
    <col min="12" max="12" width="16.7109375" customWidth="1"/>
    <col min="13" max="13" width="21.140625" bestFit="1" customWidth="1"/>
    <col min="14" max="14" width="8.5703125" customWidth="1"/>
    <col min="15" max="26" width="12.5703125" bestFit="1" customWidth="1"/>
    <col min="27" max="27" width="11.5703125" bestFit="1" customWidth="1"/>
  </cols>
  <sheetData>
    <row r="1" spans="1:27" x14ac:dyDescent="0.25">
      <c r="A1" t="s">
        <v>76</v>
      </c>
    </row>
    <row r="2" spans="1:27" x14ac:dyDescent="0.25">
      <c r="O2" s="8">
        <v>21</v>
      </c>
      <c r="P2" s="8">
        <v>21</v>
      </c>
      <c r="Q2" s="8">
        <v>23</v>
      </c>
      <c r="R2" s="8">
        <v>21</v>
      </c>
      <c r="S2" s="8">
        <v>22</v>
      </c>
      <c r="T2" s="8">
        <v>22</v>
      </c>
      <c r="U2" s="8">
        <v>21</v>
      </c>
      <c r="V2" s="8">
        <v>23</v>
      </c>
      <c r="W2" s="8">
        <v>22</v>
      </c>
      <c r="X2" s="8">
        <v>21</v>
      </c>
      <c r="Y2" s="8">
        <v>22</v>
      </c>
      <c r="Z2" s="8">
        <v>22</v>
      </c>
      <c r="AA2" s="8">
        <f>SUM(O2:Z2)</f>
        <v>261</v>
      </c>
    </row>
    <row r="3" spans="1:27" x14ac:dyDescent="0.25">
      <c r="O3" s="9">
        <f>O2/$AA2</f>
        <v>8.0459770114942528E-2</v>
      </c>
      <c r="P3" s="9">
        <f t="shared" ref="P3:Z3" si="0">P2/$AA2</f>
        <v>8.0459770114942528E-2</v>
      </c>
      <c r="Q3" s="9">
        <f t="shared" si="0"/>
        <v>8.8122605363984668E-2</v>
      </c>
      <c r="R3" s="9">
        <f t="shared" si="0"/>
        <v>8.0459770114942528E-2</v>
      </c>
      <c r="S3" s="9">
        <f t="shared" si="0"/>
        <v>8.4291187739463605E-2</v>
      </c>
      <c r="T3" s="9">
        <f t="shared" si="0"/>
        <v>8.4291187739463605E-2</v>
      </c>
      <c r="U3" s="9">
        <f t="shared" si="0"/>
        <v>8.0459770114942528E-2</v>
      </c>
      <c r="V3" s="9">
        <f t="shared" si="0"/>
        <v>8.8122605363984668E-2</v>
      </c>
      <c r="W3" s="9">
        <f t="shared" si="0"/>
        <v>8.4291187739463605E-2</v>
      </c>
      <c r="X3" s="9">
        <f t="shared" si="0"/>
        <v>8.0459770114942528E-2</v>
      </c>
      <c r="Y3" s="9">
        <f t="shared" si="0"/>
        <v>8.4291187739463605E-2</v>
      </c>
      <c r="Z3" s="9">
        <f t="shared" si="0"/>
        <v>8.4291187739463605E-2</v>
      </c>
      <c r="AA3" s="9">
        <f>SUM(O3:Z3)</f>
        <v>1</v>
      </c>
    </row>
    <row r="4" spans="1:27" x14ac:dyDescent="0.25">
      <c r="A4" s="1" t="s">
        <v>0</v>
      </c>
      <c r="B4" s="1" t="s">
        <v>14</v>
      </c>
      <c r="C4" s="1" t="s">
        <v>1</v>
      </c>
      <c r="D4" s="1" t="s">
        <v>16</v>
      </c>
      <c r="E4" s="1" t="s">
        <v>74</v>
      </c>
      <c r="F4" s="1" t="s">
        <v>75</v>
      </c>
      <c r="G4" s="1" t="s">
        <v>28</v>
      </c>
      <c r="H4" s="1" t="s">
        <v>17</v>
      </c>
      <c r="I4" s="1" t="s">
        <v>18</v>
      </c>
      <c r="J4" s="1" t="s">
        <v>19</v>
      </c>
      <c r="K4" s="1" t="s">
        <v>20</v>
      </c>
      <c r="L4" s="1" t="s">
        <v>21</v>
      </c>
      <c r="M4" s="1" t="s">
        <v>29</v>
      </c>
      <c r="O4" s="1" t="s">
        <v>2</v>
      </c>
      <c r="P4" s="1" t="s">
        <v>3</v>
      </c>
      <c r="Q4" s="1" t="s">
        <v>4</v>
      </c>
      <c r="R4" s="1" t="s">
        <v>5</v>
      </c>
      <c r="S4" s="1" t="s">
        <v>6</v>
      </c>
      <c r="T4" s="1" t="s">
        <v>7</v>
      </c>
      <c r="U4" s="1" t="s">
        <v>8</v>
      </c>
      <c r="V4" s="1" t="s">
        <v>9</v>
      </c>
      <c r="W4" s="1" t="s">
        <v>10</v>
      </c>
      <c r="X4" s="1" t="s">
        <v>11</v>
      </c>
      <c r="Y4" s="1" t="s">
        <v>12</v>
      </c>
      <c r="Z4" s="1" t="s">
        <v>13</v>
      </c>
    </row>
    <row r="5" spans="1:2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27" x14ac:dyDescent="0.25">
      <c r="A6" t="s">
        <v>22</v>
      </c>
      <c r="B6" t="s">
        <v>30</v>
      </c>
      <c r="C6" t="s">
        <v>47</v>
      </c>
      <c r="D6" t="s">
        <v>15</v>
      </c>
      <c r="E6" s="4">
        <f>F6/52</f>
        <v>1442.3076923076924</v>
      </c>
      <c r="F6" s="4">
        <v>75000</v>
      </c>
      <c r="G6" s="4">
        <f>F6*0.2</f>
        <v>15000</v>
      </c>
      <c r="K6" s="4"/>
      <c r="M6" s="5">
        <f>F6+G6</f>
        <v>90000</v>
      </c>
      <c r="O6" s="4">
        <f>$M6*O$3</f>
        <v>7241.3793103448279</v>
      </c>
      <c r="P6" s="4">
        <f t="shared" ref="P6:Z21" si="1">$M6*P$3</f>
        <v>7241.3793103448279</v>
      </c>
      <c r="Q6" s="4">
        <f t="shared" si="1"/>
        <v>7931.0344827586205</v>
      </c>
      <c r="R6" s="4">
        <f t="shared" si="1"/>
        <v>7241.3793103448279</v>
      </c>
      <c r="S6" s="4">
        <f t="shared" si="1"/>
        <v>7586.2068965517246</v>
      </c>
      <c r="T6" s="4">
        <f t="shared" si="1"/>
        <v>7586.2068965517246</v>
      </c>
      <c r="U6" s="4">
        <f t="shared" si="1"/>
        <v>7241.3793103448279</v>
      </c>
      <c r="V6" s="4">
        <f t="shared" si="1"/>
        <v>7931.0344827586205</v>
      </c>
      <c r="W6" s="4">
        <f t="shared" si="1"/>
        <v>7586.2068965517246</v>
      </c>
      <c r="X6" s="4">
        <f t="shared" si="1"/>
        <v>7241.3793103448279</v>
      </c>
      <c r="Y6" s="4">
        <f t="shared" si="1"/>
        <v>7586.2068965517246</v>
      </c>
      <c r="Z6" s="4">
        <f t="shared" si="1"/>
        <v>7586.2068965517246</v>
      </c>
    </row>
    <row r="7" spans="1:27" x14ac:dyDescent="0.25">
      <c r="B7" t="s">
        <v>31</v>
      </c>
      <c r="C7" t="s">
        <v>48</v>
      </c>
      <c r="D7" t="s">
        <v>15</v>
      </c>
      <c r="E7" s="4">
        <f t="shared" ref="E7:E15" si="2">F7/52</f>
        <v>1057.6923076923076</v>
      </c>
      <c r="F7" s="4">
        <v>55000</v>
      </c>
      <c r="G7" s="4">
        <f t="shared" ref="G7:G13" si="3">F7*0.2</f>
        <v>11000</v>
      </c>
      <c r="K7" s="4"/>
      <c r="M7" s="5">
        <f t="shared" ref="M7:M13" si="4">F7+G7</f>
        <v>66000</v>
      </c>
      <c r="O7" s="4">
        <f t="shared" ref="O7:Z38" si="5">$M7*O$3</f>
        <v>5310.3448275862065</v>
      </c>
      <c r="P7" s="4">
        <f t="shared" si="1"/>
        <v>5310.3448275862065</v>
      </c>
      <c r="Q7" s="4">
        <f t="shared" si="1"/>
        <v>5816.0919540229879</v>
      </c>
      <c r="R7" s="4">
        <f t="shared" si="1"/>
        <v>5310.3448275862065</v>
      </c>
      <c r="S7" s="4">
        <f t="shared" si="1"/>
        <v>5563.2183908045981</v>
      </c>
      <c r="T7" s="4">
        <f t="shared" si="1"/>
        <v>5563.2183908045981</v>
      </c>
      <c r="U7" s="4">
        <f t="shared" si="1"/>
        <v>5310.3448275862065</v>
      </c>
      <c r="V7" s="4">
        <f t="shared" si="1"/>
        <v>5816.0919540229879</v>
      </c>
      <c r="W7" s="4">
        <f t="shared" si="1"/>
        <v>5563.2183908045981</v>
      </c>
      <c r="X7" s="4">
        <f t="shared" si="1"/>
        <v>5310.3448275862065</v>
      </c>
      <c r="Y7" s="4">
        <f t="shared" si="1"/>
        <v>5563.2183908045981</v>
      </c>
      <c r="Z7" s="4">
        <f t="shared" si="1"/>
        <v>5563.2183908045981</v>
      </c>
    </row>
    <row r="8" spans="1:27" x14ac:dyDescent="0.25">
      <c r="B8" t="s">
        <v>32</v>
      </c>
      <c r="C8" t="s">
        <v>49</v>
      </c>
      <c r="D8" t="s">
        <v>15</v>
      </c>
      <c r="E8" s="4">
        <f t="shared" si="2"/>
        <v>865.38461538461536</v>
      </c>
      <c r="F8" s="4">
        <v>45000</v>
      </c>
      <c r="G8" s="4">
        <f t="shared" si="3"/>
        <v>9000</v>
      </c>
      <c r="K8" s="4"/>
      <c r="M8" s="5">
        <f t="shared" si="4"/>
        <v>54000</v>
      </c>
      <c r="O8" s="4">
        <f t="shared" si="5"/>
        <v>4344.8275862068967</v>
      </c>
      <c r="P8" s="4">
        <f t="shared" si="1"/>
        <v>4344.8275862068967</v>
      </c>
      <c r="Q8" s="4">
        <f t="shared" si="1"/>
        <v>4758.6206896551721</v>
      </c>
      <c r="R8" s="4">
        <f t="shared" si="1"/>
        <v>4344.8275862068967</v>
      </c>
      <c r="S8" s="4">
        <f t="shared" si="1"/>
        <v>4551.7241379310344</v>
      </c>
      <c r="T8" s="4">
        <f t="shared" si="1"/>
        <v>4551.7241379310344</v>
      </c>
      <c r="U8" s="4">
        <f t="shared" si="1"/>
        <v>4344.8275862068967</v>
      </c>
      <c r="V8" s="4">
        <f t="shared" si="1"/>
        <v>4758.6206896551721</v>
      </c>
      <c r="W8" s="4">
        <f t="shared" si="1"/>
        <v>4551.7241379310344</v>
      </c>
      <c r="X8" s="4">
        <f t="shared" si="1"/>
        <v>4344.8275862068967</v>
      </c>
      <c r="Y8" s="4">
        <f t="shared" si="1"/>
        <v>4551.7241379310344</v>
      </c>
      <c r="Z8" s="4">
        <f t="shared" si="1"/>
        <v>4551.7241379310344</v>
      </c>
    </row>
    <row r="9" spans="1:27" x14ac:dyDescent="0.25">
      <c r="B9" t="s">
        <v>32</v>
      </c>
      <c r="C9" t="s">
        <v>50</v>
      </c>
      <c r="D9" t="s">
        <v>15</v>
      </c>
      <c r="E9" s="4">
        <f t="shared" si="2"/>
        <v>865.38461538461536</v>
      </c>
      <c r="F9" s="4">
        <v>45000</v>
      </c>
      <c r="G9" s="4">
        <f t="shared" si="3"/>
        <v>9000</v>
      </c>
      <c r="K9" s="4"/>
      <c r="M9" s="5">
        <f t="shared" si="4"/>
        <v>54000</v>
      </c>
      <c r="O9" s="4">
        <f t="shared" si="5"/>
        <v>4344.8275862068967</v>
      </c>
      <c r="P9" s="4">
        <f t="shared" si="1"/>
        <v>4344.8275862068967</v>
      </c>
      <c r="Q9" s="4">
        <f t="shared" si="1"/>
        <v>4758.6206896551721</v>
      </c>
      <c r="R9" s="4">
        <f t="shared" si="1"/>
        <v>4344.8275862068967</v>
      </c>
      <c r="S9" s="4">
        <f t="shared" si="1"/>
        <v>4551.7241379310344</v>
      </c>
      <c r="T9" s="4">
        <f t="shared" si="1"/>
        <v>4551.7241379310344</v>
      </c>
      <c r="U9" s="4">
        <f t="shared" si="1"/>
        <v>4344.8275862068967</v>
      </c>
      <c r="V9" s="4">
        <f t="shared" si="1"/>
        <v>4758.6206896551721</v>
      </c>
      <c r="W9" s="4">
        <f t="shared" si="1"/>
        <v>4551.7241379310344</v>
      </c>
      <c r="X9" s="4">
        <f t="shared" si="1"/>
        <v>4344.8275862068967</v>
      </c>
      <c r="Y9" s="4">
        <f t="shared" si="1"/>
        <v>4551.7241379310344</v>
      </c>
      <c r="Z9" s="4">
        <f t="shared" si="1"/>
        <v>4551.7241379310344</v>
      </c>
    </row>
    <row r="10" spans="1:27" x14ac:dyDescent="0.25">
      <c r="B10" t="s">
        <v>32</v>
      </c>
      <c r="C10" t="s">
        <v>51</v>
      </c>
      <c r="D10" t="s">
        <v>15</v>
      </c>
      <c r="E10" s="4">
        <f t="shared" si="2"/>
        <v>865.38461538461536</v>
      </c>
      <c r="F10" s="4">
        <v>45000</v>
      </c>
      <c r="G10" s="4">
        <f t="shared" si="3"/>
        <v>9000</v>
      </c>
      <c r="K10" s="4"/>
      <c r="M10" s="5">
        <f t="shared" si="4"/>
        <v>54000</v>
      </c>
      <c r="O10" s="4">
        <f t="shared" si="5"/>
        <v>4344.8275862068967</v>
      </c>
      <c r="P10" s="4">
        <f t="shared" si="1"/>
        <v>4344.8275862068967</v>
      </c>
      <c r="Q10" s="4">
        <f t="shared" si="1"/>
        <v>4758.6206896551721</v>
      </c>
      <c r="R10" s="4">
        <f t="shared" si="1"/>
        <v>4344.8275862068967</v>
      </c>
      <c r="S10" s="4">
        <f t="shared" si="1"/>
        <v>4551.7241379310344</v>
      </c>
      <c r="T10" s="4">
        <f t="shared" si="1"/>
        <v>4551.7241379310344</v>
      </c>
      <c r="U10" s="4">
        <f t="shared" si="1"/>
        <v>4344.8275862068967</v>
      </c>
      <c r="V10" s="4">
        <f t="shared" si="1"/>
        <v>4758.6206896551721</v>
      </c>
      <c r="W10" s="4">
        <f t="shared" si="1"/>
        <v>4551.7241379310344</v>
      </c>
      <c r="X10" s="4">
        <f t="shared" si="1"/>
        <v>4344.8275862068967</v>
      </c>
      <c r="Y10" s="4">
        <f t="shared" si="1"/>
        <v>4551.7241379310344</v>
      </c>
      <c r="Z10" s="4">
        <f t="shared" si="1"/>
        <v>4551.7241379310344</v>
      </c>
    </row>
    <row r="11" spans="1:27" x14ac:dyDescent="0.25">
      <c r="B11" t="s">
        <v>32</v>
      </c>
      <c r="C11" t="s">
        <v>52</v>
      </c>
      <c r="D11" t="s">
        <v>15</v>
      </c>
      <c r="E11" s="4">
        <f t="shared" si="2"/>
        <v>865.38461538461536</v>
      </c>
      <c r="F11" s="4">
        <v>45000</v>
      </c>
      <c r="G11" s="4">
        <f t="shared" si="3"/>
        <v>9000</v>
      </c>
      <c r="K11" s="4"/>
      <c r="M11" s="5">
        <f t="shared" si="4"/>
        <v>54000</v>
      </c>
      <c r="O11" s="4">
        <f t="shared" si="5"/>
        <v>4344.8275862068967</v>
      </c>
      <c r="P11" s="4">
        <f t="shared" si="1"/>
        <v>4344.8275862068967</v>
      </c>
      <c r="Q11" s="4">
        <f t="shared" si="1"/>
        <v>4758.6206896551721</v>
      </c>
      <c r="R11" s="4">
        <f t="shared" si="1"/>
        <v>4344.8275862068967</v>
      </c>
      <c r="S11" s="4">
        <f t="shared" si="1"/>
        <v>4551.7241379310344</v>
      </c>
      <c r="T11" s="4">
        <f t="shared" si="1"/>
        <v>4551.7241379310344</v>
      </c>
      <c r="U11" s="4">
        <f t="shared" si="1"/>
        <v>4344.8275862068967</v>
      </c>
      <c r="V11" s="4">
        <f t="shared" si="1"/>
        <v>4758.6206896551721</v>
      </c>
      <c r="W11" s="4">
        <f t="shared" si="1"/>
        <v>4551.7241379310344</v>
      </c>
      <c r="X11" s="4">
        <f t="shared" si="1"/>
        <v>4344.8275862068967</v>
      </c>
      <c r="Y11" s="4">
        <f t="shared" si="1"/>
        <v>4551.7241379310344</v>
      </c>
      <c r="Z11" s="4">
        <f t="shared" si="1"/>
        <v>4551.7241379310344</v>
      </c>
    </row>
    <row r="12" spans="1:27" x14ac:dyDescent="0.25">
      <c r="B12" t="s">
        <v>33</v>
      </c>
      <c r="C12" t="s">
        <v>53</v>
      </c>
      <c r="D12" t="s">
        <v>15</v>
      </c>
      <c r="E12" s="4">
        <f t="shared" si="2"/>
        <v>769.23076923076928</v>
      </c>
      <c r="F12" s="4">
        <v>40000</v>
      </c>
      <c r="G12" s="4">
        <f t="shared" si="3"/>
        <v>8000</v>
      </c>
      <c r="K12" s="4"/>
      <c r="M12" s="5">
        <f t="shared" si="4"/>
        <v>48000</v>
      </c>
      <c r="O12" s="4">
        <f t="shared" si="5"/>
        <v>3862.0689655172414</v>
      </c>
      <c r="P12" s="4">
        <f t="shared" si="1"/>
        <v>3862.0689655172414</v>
      </c>
      <c r="Q12" s="4">
        <f t="shared" si="1"/>
        <v>4229.8850574712642</v>
      </c>
      <c r="R12" s="4">
        <f t="shared" si="1"/>
        <v>3862.0689655172414</v>
      </c>
      <c r="S12" s="4">
        <f t="shared" si="1"/>
        <v>4045.977011494253</v>
      </c>
      <c r="T12" s="4">
        <f t="shared" si="1"/>
        <v>4045.977011494253</v>
      </c>
      <c r="U12" s="4">
        <f t="shared" si="1"/>
        <v>3862.0689655172414</v>
      </c>
      <c r="V12" s="4">
        <f t="shared" si="1"/>
        <v>4229.8850574712642</v>
      </c>
      <c r="W12" s="4">
        <f t="shared" si="1"/>
        <v>4045.977011494253</v>
      </c>
      <c r="X12" s="4">
        <f t="shared" si="1"/>
        <v>3862.0689655172414</v>
      </c>
      <c r="Y12" s="4">
        <f t="shared" si="1"/>
        <v>4045.977011494253</v>
      </c>
      <c r="Z12" s="4">
        <f t="shared" si="1"/>
        <v>4045.977011494253</v>
      </c>
    </row>
    <row r="13" spans="1:27" x14ac:dyDescent="0.25">
      <c r="B13" t="s">
        <v>33</v>
      </c>
      <c r="C13" s="2" t="s">
        <v>78</v>
      </c>
      <c r="D13" t="s">
        <v>15</v>
      </c>
      <c r="E13" s="4">
        <f t="shared" si="2"/>
        <v>769.23076923076928</v>
      </c>
      <c r="F13" s="4">
        <v>40000</v>
      </c>
      <c r="G13" s="4">
        <f t="shared" si="3"/>
        <v>8000</v>
      </c>
      <c r="K13" s="4"/>
      <c r="M13" s="5">
        <f t="shared" si="4"/>
        <v>48000</v>
      </c>
      <c r="O13" s="4">
        <f t="shared" si="5"/>
        <v>3862.0689655172414</v>
      </c>
      <c r="P13" s="4">
        <f t="shared" si="1"/>
        <v>3862.0689655172414</v>
      </c>
      <c r="Q13" s="4">
        <f t="shared" si="1"/>
        <v>4229.8850574712642</v>
      </c>
      <c r="R13" s="4">
        <f t="shared" si="1"/>
        <v>3862.0689655172414</v>
      </c>
      <c r="S13" s="4">
        <f t="shared" si="1"/>
        <v>4045.977011494253</v>
      </c>
      <c r="T13" s="4">
        <f t="shared" si="1"/>
        <v>4045.977011494253</v>
      </c>
      <c r="U13" s="4">
        <f t="shared" si="1"/>
        <v>3862.0689655172414</v>
      </c>
      <c r="V13" s="4">
        <f t="shared" si="1"/>
        <v>4229.8850574712642</v>
      </c>
      <c r="W13" s="4">
        <f t="shared" si="1"/>
        <v>4045.977011494253</v>
      </c>
      <c r="X13" s="4">
        <f t="shared" si="1"/>
        <v>3862.0689655172414</v>
      </c>
      <c r="Y13" s="4">
        <f t="shared" si="1"/>
        <v>4045.977011494253</v>
      </c>
      <c r="Z13" s="4">
        <f t="shared" si="1"/>
        <v>4045.977011494253</v>
      </c>
    </row>
    <row r="14" spans="1:27" x14ac:dyDescent="0.25">
      <c r="K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7" x14ac:dyDescent="0.25">
      <c r="A15" t="s">
        <v>23</v>
      </c>
      <c r="B15" t="s">
        <v>34</v>
      </c>
      <c r="C15" t="s">
        <v>54</v>
      </c>
      <c r="D15" t="s">
        <v>15</v>
      </c>
      <c r="E15" s="4">
        <f t="shared" si="2"/>
        <v>1153.8461538461538</v>
      </c>
      <c r="F15" s="4">
        <v>60000</v>
      </c>
      <c r="K15" s="4">
        <v>5000</v>
      </c>
      <c r="M15" s="5">
        <f>F15+K15</f>
        <v>65000</v>
      </c>
      <c r="O15" s="4">
        <f t="shared" si="5"/>
        <v>5229.8850574712642</v>
      </c>
      <c r="P15" s="4">
        <f t="shared" si="1"/>
        <v>5229.8850574712642</v>
      </c>
      <c r="Q15" s="4">
        <f t="shared" si="1"/>
        <v>5727.9693486590031</v>
      </c>
      <c r="R15" s="4">
        <f t="shared" si="1"/>
        <v>5229.8850574712642</v>
      </c>
      <c r="S15" s="4">
        <f t="shared" si="1"/>
        <v>5478.9272030651346</v>
      </c>
      <c r="T15" s="4">
        <f t="shared" si="1"/>
        <v>5478.9272030651346</v>
      </c>
      <c r="U15" s="4">
        <f t="shared" si="1"/>
        <v>5229.8850574712642</v>
      </c>
      <c r="V15" s="4">
        <f t="shared" si="1"/>
        <v>5727.9693486590031</v>
      </c>
      <c r="W15" s="4">
        <f t="shared" si="1"/>
        <v>5478.9272030651346</v>
      </c>
      <c r="X15" s="4">
        <f t="shared" si="1"/>
        <v>5229.8850574712642</v>
      </c>
      <c r="Y15" s="4">
        <f t="shared" si="1"/>
        <v>5478.9272030651346</v>
      </c>
      <c r="Z15" s="4">
        <f t="shared" si="1"/>
        <v>5478.9272030651346</v>
      </c>
    </row>
    <row r="16" spans="1:27" x14ac:dyDescent="0.25">
      <c r="B16" t="s">
        <v>35</v>
      </c>
      <c r="C16" t="s">
        <v>55</v>
      </c>
      <c r="D16" t="s">
        <v>73</v>
      </c>
      <c r="H16" s="3">
        <v>23</v>
      </c>
      <c r="I16" s="6">
        <v>40</v>
      </c>
      <c r="K16" s="4"/>
      <c r="M16" s="4">
        <f>H16*I16*52</f>
        <v>47840</v>
      </c>
      <c r="O16" s="4">
        <f t="shared" si="5"/>
        <v>3849.1954022988507</v>
      </c>
      <c r="P16" s="4">
        <f t="shared" si="1"/>
        <v>3849.1954022988507</v>
      </c>
      <c r="Q16" s="4">
        <f t="shared" si="1"/>
        <v>4215.7854406130264</v>
      </c>
      <c r="R16" s="4">
        <f t="shared" si="1"/>
        <v>3849.1954022988507</v>
      </c>
      <c r="S16" s="4">
        <f t="shared" si="1"/>
        <v>4032.4904214559388</v>
      </c>
      <c r="T16" s="4">
        <f t="shared" si="1"/>
        <v>4032.4904214559388</v>
      </c>
      <c r="U16" s="4">
        <f t="shared" si="1"/>
        <v>3849.1954022988507</v>
      </c>
      <c r="V16" s="4">
        <f t="shared" si="1"/>
        <v>4215.7854406130264</v>
      </c>
      <c r="W16" s="4">
        <f t="shared" si="1"/>
        <v>4032.4904214559388</v>
      </c>
      <c r="X16" s="4">
        <f t="shared" si="1"/>
        <v>3849.1954022988507</v>
      </c>
      <c r="Y16" s="4">
        <f t="shared" si="1"/>
        <v>4032.4904214559388</v>
      </c>
      <c r="Z16" s="4">
        <f t="shared" si="1"/>
        <v>4032.4904214559388</v>
      </c>
    </row>
    <row r="17" spans="1:26" x14ac:dyDescent="0.25">
      <c r="B17" t="s">
        <v>35</v>
      </c>
      <c r="C17" t="s">
        <v>56</v>
      </c>
      <c r="D17" t="s">
        <v>73</v>
      </c>
      <c r="H17" s="3">
        <v>22.5</v>
      </c>
      <c r="I17" s="6">
        <v>40</v>
      </c>
      <c r="K17" s="4"/>
      <c r="M17" s="4">
        <f t="shared" ref="M17:M19" si="6">H17*I17*52</f>
        <v>46800</v>
      </c>
      <c r="O17" s="4">
        <f t="shared" si="5"/>
        <v>3765.5172413793102</v>
      </c>
      <c r="P17" s="4">
        <f t="shared" si="1"/>
        <v>3765.5172413793102</v>
      </c>
      <c r="Q17" s="4">
        <f t="shared" si="1"/>
        <v>4124.1379310344828</v>
      </c>
      <c r="R17" s="4">
        <f t="shared" si="1"/>
        <v>3765.5172413793102</v>
      </c>
      <c r="S17" s="4">
        <f t="shared" si="1"/>
        <v>3944.8275862068967</v>
      </c>
      <c r="T17" s="4">
        <f t="shared" si="1"/>
        <v>3944.8275862068967</v>
      </c>
      <c r="U17" s="4">
        <f t="shared" si="1"/>
        <v>3765.5172413793102</v>
      </c>
      <c r="V17" s="4">
        <f t="shared" si="1"/>
        <v>4124.1379310344828</v>
      </c>
      <c r="W17" s="4">
        <f t="shared" si="1"/>
        <v>3944.8275862068967</v>
      </c>
      <c r="X17" s="4">
        <f t="shared" si="1"/>
        <v>3765.5172413793102</v>
      </c>
      <c r="Y17" s="4">
        <f t="shared" si="1"/>
        <v>3944.8275862068967</v>
      </c>
      <c r="Z17" s="4">
        <f t="shared" si="1"/>
        <v>3944.8275862068967</v>
      </c>
    </row>
    <row r="18" spans="1:26" x14ac:dyDescent="0.25">
      <c r="B18" t="s">
        <v>35</v>
      </c>
      <c r="C18" t="s">
        <v>57</v>
      </c>
      <c r="D18" t="s">
        <v>73</v>
      </c>
      <c r="H18" s="3">
        <v>22.5</v>
      </c>
      <c r="I18" s="6">
        <v>40</v>
      </c>
      <c r="K18" s="4"/>
      <c r="M18" s="4">
        <f t="shared" si="6"/>
        <v>46800</v>
      </c>
      <c r="O18" s="4">
        <f t="shared" si="5"/>
        <v>3765.5172413793102</v>
      </c>
      <c r="P18" s="4">
        <f t="shared" si="1"/>
        <v>3765.5172413793102</v>
      </c>
      <c r="Q18" s="4">
        <f t="shared" si="1"/>
        <v>4124.1379310344828</v>
      </c>
      <c r="R18" s="4">
        <f t="shared" si="1"/>
        <v>3765.5172413793102</v>
      </c>
      <c r="S18" s="4">
        <f t="shared" si="1"/>
        <v>3944.8275862068967</v>
      </c>
      <c r="T18" s="4">
        <f t="shared" si="1"/>
        <v>3944.8275862068967</v>
      </c>
      <c r="U18" s="4">
        <f t="shared" si="1"/>
        <v>3765.5172413793102</v>
      </c>
      <c r="V18" s="4">
        <f t="shared" si="1"/>
        <v>4124.1379310344828</v>
      </c>
      <c r="W18" s="4">
        <f t="shared" si="1"/>
        <v>3944.8275862068967</v>
      </c>
      <c r="X18" s="4">
        <f t="shared" si="1"/>
        <v>3765.5172413793102</v>
      </c>
      <c r="Y18" s="4">
        <f t="shared" si="1"/>
        <v>3944.8275862068967</v>
      </c>
      <c r="Z18" s="4">
        <f t="shared" si="1"/>
        <v>3944.8275862068967</v>
      </c>
    </row>
    <row r="19" spans="1:26" x14ac:dyDescent="0.25">
      <c r="B19" t="s">
        <v>36</v>
      </c>
      <c r="C19" s="2" t="s">
        <v>78</v>
      </c>
      <c r="D19" t="s">
        <v>73</v>
      </c>
      <c r="H19" s="3">
        <v>16</v>
      </c>
      <c r="I19" s="6">
        <v>20</v>
      </c>
      <c r="K19" s="4"/>
      <c r="M19" s="4">
        <f t="shared" si="6"/>
        <v>16640</v>
      </c>
      <c r="O19" s="4">
        <f t="shared" si="5"/>
        <v>1338.8505747126437</v>
      </c>
      <c r="P19" s="4">
        <f t="shared" si="1"/>
        <v>1338.8505747126437</v>
      </c>
      <c r="Q19" s="4">
        <f t="shared" si="1"/>
        <v>1466.360153256705</v>
      </c>
      <c r="R19" s="4">
        <f t="shared" si="1"/>
        <v>1338.8505747126437</v>
      </c>
      <c r="S19" s="4">
        <f t="shared" si="1"/>
        <v>1402.6053639846743</v>
      </c>
      <c r="T19" s="4">
        <f t="shared" si="1"/>
        <v>1402.6053639846743</v>
      </c>
      <c r="U19" s="4">
        <f t="shared" si="1"/>
        <v>1338.8505747126437</v>
      </c>
      <c r="V19" s="4">
        <f t="shared" si="1"/>
        <v>1466.360153256705</v>
      </c>
      <c r="W19" s="4">
        <f t="shared" si="1"/>
        <v>1402.6053639846743</v>
      </c>
      <c r="X19" s="4">
        <f t="shared" si="1"/>
        <v>1338.8505747126437</v>
      </c>
      <c r="Y19" s="4">
        <f t="shared" si="1"/>
        <v>1402.6053639846743</v>
      </c>
      <c r="Z19" s="4">
        <f t="shared" si="1"/>
        <v>1402.6053639846743</v>
      </c>
    </row>
    <row r="20" spans="1:26" x14ac:dyDescent="0.25">
      <c r="K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x14ac:dyDescent="0.25">
      <c r="A21" t="s">
        <v>24</v>
      </c>
      <c r="B21" t="s">
        <v>37</v>
      </c>
      <c r="C21" t="s">
        <v>58</v>
      </c>
      <c r="D21" t="s">
        <v>15</v>
      </c>
      <c r="E21" s="4">
        <f t="shared" ref="E21" si="7">F21/52</f>
        <v>1000</v>
      </c>
      <c r="F21" s="4">
        <v>52000</v>
      </c>
      <c r="K21" s="4">
        <v>2500</v>
      </c>
      <c r="M21" s="5">
        <f>F21+K21</f>
        <v>54500</v>
      </c>
      <c r="O21" s="4">
        <f t="shared" si="5"/>
        <v>4385.0574712643675</v>
      </c>
      <c r="P21" s="4">
        <f t="shared" si="1"/>
        <v>4385.0574712643675</v>
      </c>
      <c r="Q21" s="4">
        <f t="shared" si="1"/>
        <v>4802.681992337164</v>
      </c>
      <c r="R21" s="4">
        <f t="shared" si="1"/>
        <v>4385.0574712643675</v>
      </c>
      <c r="S21" s="4">
        <f t="shared" si="1"/>
        <v>4593.8697318007662</v>
      </c>
      <c r="T21" s="4">
        <f t="shared" si="1"/>
        <v>4593.8697318007662</v>
      </c>
      <c r="U21" s="4">
        <f t="shared" si="1"/>
        <v>4385.0574712643675</v>
      </c>
      <c r="V21" s="4">
        <f t="shared" si="1"/>
        <v>4802.681992337164</v>
      </c>
      <c r="W21" s="4">
        <f t="shared" si="1"/>
        <v>4593.8697318007662</v>
      </c>
      <c r="X21" s="4">
        <f t="shared" si="1"/>
        <v>4385.0574712643675</v>
      </c>
      <c r="Y21" s="4">
        <f t="shared" si="1"/>
        <v>4593.8697318007662</v>
      </c>
      <c r="Z21" s="4">
        <f t="shared" si="1"/>
        <v>4593.8697318007662</v>
      </c>
    </row>
    <row r="22" spans="1:26" x14ac:dyDescent="0.25">
      <c r="B22" t="s">
        <v>38</v>
      </c>
      <c r="C22" t="s">
        <v>59</v>
      </c>
      <c r="D22" t="s">
        <v>73</v>
      </c>
      <c r="H22" s="3">
        <v>20</v>
      </c>
      <c r="I22" s="6">
        <v>40</v>
      </c>
      <c r="K22" s="4"/>
      <c r="M22" s="4">
        <f t="shared" ref="M22:M25" si="8">H22*I22*52</f>
        <v>41600</v>
      </c>
      <c r="O22" s="4">
        <f t="shared" si="5"/>
        <v>3347.1264367816093</v>
      </c>
      <c r="P22" s="4">
        <f t="shared" si="5"/>
        <v>3347.1264367816093</v>
      </c>
      <c r="Q22" s="4">
        <f t="shared" si="5"/>
        <v>3665.9003831417622</v>
      </c>
      <c r="R22" s="4">
        <f t="shared" si="5"/>
        <v>3347.1264367816093</v>
      </c>
      <c r="S22" s="4">
        <f t="shared" si="5"/>
        <v>3506.5134099616862</v>
      </c>
      <c r="T22" s="4">
        <f t="shared" si="5"/>
        <v>3506.5134099616862</v>
      </c>
      <c r="U22" s="4">
        <f t="shared" si="5"/>
        <v>3347.1264367816093</v>
      </c>
      <c r="V22" s="4">
        <f t="shared" si="5"/>
        <v>3665.9003831417622</v>
      </c>
      <c r="W22" s="4">
        <f t="shared" si="5"/>
        <v>3506.5134099616862</v>
      </c>
      <c r="X22" s="4">
        <f t="shared" si="5"/>
        <v>3347.1264367816093</v>
      </c>
      <c r="Y22" s="4">
        <f t="shared" si="5"/>
        <v>3506.5134099616862</v>
      </c>
      <c r="Z22" s="4">
        <f t="shared" si="5"/>
        <v>3506.5134099616862</v>
      </c>
    </row>
    <row r="23" spans="1:26" x14ac:dyDescent="0.25">
      <c r="B23" t="s">
        <v>38</v>
      </c>
      <c r="C23" t="s">
        <v>60</v>
      </c>
      <c r="D23" t="s">
        <v>73</v>
      </c>
      <c r="H23" s="3">
        <v>18</v>
      </c>
      <c r="I23" s="6">
        <v>40</v>
      </c>
      <c r="K23" s="4"/>
      <c r="M23" s="4">
        <f t="shared" si="8"/>
        <v>37440</v>
      </c>
      <c r="O23" s="4">
        <f t="shared" si="5"/>
        <v>3012.4137931034484</v>
      </c>
      <c r="P23" s="4">
        <f t="shared" si="5"/>
        <v>3012.4137931034484</v>
      </c>
      <c r="Q23" s="4">
        <f t="shared" si="5"/>
        <v>3299.3103448275861</v>
      </c>
      <c r="R23" s="4">
        <f t="shared" si="5"/>
        <v>3012.4137931034484</v>
      </c>
      <c r="S23" s="4">
        <f t="shared" si="5"/>
        <v>3155.8620689655172</v>
      </c>
      <c r="T23" s="4">
        <f t="shared" si="5"/>
        <v>3155.8620689655172</v>
      </c>
      <c r="U23" s="4">
        <f t="shared" si="5"/>
        <v>3012.4137931034484</v>
      </c>
      <c r="V23" s="4">
        <f t="shared" si="5"/>
        <v>3299.3103448275861</v>
      </c>
      <c r="W23" s="4">
        <f t="shared" si="5"/>
        <v>3155.8620689655172</v>
      </c>
      <c r="X23" s="4">
        <f t="shared" si="5"/>
        <v>3012.4137931034484</v>
      </c>
      <c r="Y23" s="4">
        <f t="shared" si="5"/>
        <v>3155.8620689655172</v>
      </c>
      <c r="Z23" s="4">
        <f t="shared" si="5"/>
        <v>3155.8620689655172</v>
      </c>
    </row>
    <row r="24" spans="1:26" x14ac:dyDescent="0.25">
      <c r="B24" t="s">
        <v>39</v>
      </c>
      <c r="C24" t="s">
        <v>61</v>
      </c>
      <c r="D24" t="s">
        <v>73</v>
      </c>
      <c r="H24" s="3">
        <v>18</v>
      </c>
      <c r="I24" s="6">
        <v>40</v>
      </c>
      <c r="K24" s="4"/>
      <c r="M24" s="4">
        <f t="shared" si="8"/>
        <v>37440</v>
      </c>
      <c r="O24" s="4">
        <f t="shared" si="5"/>
        <v>3012.4137931034484</v>
      </c>
      <c r="P24" s="4">
        <f t="shared" si="5"/>
        <v>3012.4137931034484</v>
      </c>
      <c r="Q24" s="4">
        <f t="shared" si="5"/>
        <v>3299.3103448275861</v>
      </c>
      <c r="R24" s="4">
        <f t="shared" si="5"/>
        <v>3012.4137931034484</v>
      </c>
      <c r="S24" s="4">
        <f t="shared" si="5"/>
        <v>3155.8620689655172</v>
      </c>
      <c r="T24" s="4">
        <f t="shared" si="5"/>
        <v>3155.8620689655172</v>
      </c>
      <c r="U24" s="4">
        <f t="shared" si="5"/>
        <v>3012.4137931034484</v>
      </c>
      <c r="V24" s="4">
        <f t="shared" si="5"/>
        <v>3299.3103448275861</v>
      </c>
      <c r="W24" s="4">
        <f t="shared" si="5"/>
        <v>3155.8620689655172</v>
      </c>
      <c r="X24" s="4">
        <f t="shared" si="5"/>
        <v>3012.4137931034484</v>
      </c>
      <c r="Y24" s="4">
        <f t="shared" si="5"/>
        <v>3155.8620689655172</v>
      </c>
      <c r="Z24" s="4">
        <f t="shared" si="5"/>
        <v>3155.8620689655172</v>
      </c>
    </row>
    <row r="25" spans="1:26" x14ac:dyDescent="0.25">
      <c r="B25" t="s">
        <v>39</v>
      </c>
      <c r="C25" t="s">
        <v>62</v>
      </c>
      <c r="D25" t="s">
        <v>73</v>
      </c>
      <c r="H25" s="3">
        <v>18</v>
      </c>
      <c r="I25" s="6">
        <v>40</v>
      </c>
      <c r="K25" s="4"/>
      <c r="M25" s="4">
        <f t="shared" si="8"/>
        <v>37440</v>
      </c>
      <c r="O25" s="4">
        <f t="shared" si="5"/>
        <v>3012.4137931034484</v>
      </c>
      <c r="P25" s="4">
        <f t="shared" si="5"/>
        <v>3012.4137931034484</v>
      </c>
      <c r="Q25" s="4">
        <f t="shared" si="5"/>
        <v>3299.3103448275861</v>
      </c>
      <c r="R25" s="4">
        <f t="shared" si="5"/>
        <v>3012.4137931034484</v>
      </c>
      <c r="S25" s="4">
        <f t="shared" si="5"/>
        <v>3155.8620689655172</v>
      </c>
      <c r="T25" s="4">
        <f t="shared" si="5"/>
        <v>3155.8620689655172</v>
      </c>
      <c r="U25" s="4">
        <f t="shared" si="5"/>
        <v>3012.4137931034484</v>
      </c>
      <c r="V25" s="4">
        <f t="shared" si="5"/>
        <v>3299.3103448275861</v>
      </c>
      <c r="W25" s="4">
        <f t="shared" si="5"/>
        <v>3155.8620689655172</v>
      </c>
      <c r="X25" s="4">
        <f t="shared" si="5"/>
        <v>3012.4137931034484</v>
      </c>
      <c r="Y25" s="4">
        <f t="shared" si="5"/>
        <v>3155.8620689655172</v>
      </c>
      <c r="Z25" s="4">
        <f t="shared" si="5"/>
        <v>3155.8620689655172</v>
      </c>
    </row>
    <row r="26" spans="1:26" x14ac:dyDescent="0.25"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25">
      <c r="A27" t="s">
        <v>25</v>
      </c>
      <c r="B27" t="s">
        <v>40</v>
      </c>
      <c r="C27" t="s">
        <v>63</v>
      </c>
      <c r="D27" t="s">
        <v>73</v>
      </c>
      <c r="H27" s="3">
        <v>18</v>
      </c>
      <c r="I27" s="6">
        <v>40</v>
      </c>
      <c r="M27" s="4">
        <f t="shared" ref="M27:M29" si="9">H27*I27*52</f>
        <v>37440</v>
      </c>
      <c r="O27" s="4">
        <f t="shared" si="5"/>
        <v>3012.4137931034484</v>
      </c>
      <c r="P27" s="4">
        <f t="shared" si="5"/>
        <v>3012.4137931034484</v>
      </c>
      <c r="Q27" s="4">
        <f t="shared" si="5"/>
        <v>3299.3103448275861</v>
      </c>
      <c r="R27" s="4">
        <f t="shared" si="5"/>
        <v>3012.4137931034484</v>
      </c>
      <c r="S27" s="4">
        <f t="shared" si="5"/>
        <v>3155.8620689655172</v>
      </c>
      <c r="T27" s="4">
        <f t="shared" si="5"/>
        <v>3155.8620689655172</v>
      </c>
      <c r="U27" s="4">
        <f t="shared" si="5"/>
        <v>3012.4137931034484</v>
      </c>
      <c r="V27" s="4">
        <f t="shared" si="5"/>
        <v>3299.3103448275861</v>
      </c>
      <c r="W27" s="4">
        <f t="shared" si="5"/>
        <v>3155.8620689655172</v>
      </c>
      <c r="X27" s="4">
        <f t="shared" si="5"/>
        <v>3012.4137931034484</v>
      </c>
      <c r="Y27" s="4">
        <f t="shared" si="5"/>
        <v>3155.8620689655172</v>
      </c>
      <c r="Z27" s="4">
        <f t="shared" si="5"/>
        <v>3155.8620689655172</v>
      </c>
    </row>
    <row r="28" spans="1:26" x14ac:dyDescent="0.25">
      <c r="B28" t="s">
        <v>40</v>
      </c>
      <c r="C28" t="s">
        <v>64</v>
      </c>
      <c r="D28" t="s">
        <v>73</v>
      </c>
      <c r="H28" s="3">
        <v>16</v>
      </c>
      <c r="I28" s="6">
        <v>40</v>
      </c>
      <c r="M28" s="4">
        <f t="shared" si="9"/>
        <v>33280</v>
      </c>
      <c r="O28" s="4">
        <f t="shared" si="5"/>
        <v>2677.7011494252874</v>
      </c>
      <c r="P28" s="4">
        <f t="shared" si="5"/>
        <v>2677.7011494252874</v>
      </c>
      <c r="Q28" s="4">
        <f t="shared" si="5"/>
        <v>2932.7203065134099</v>
      </c>
      <c r="R28" s="4">
        <f t="shared" si="5"/>
        <v>2677.7011494252874</v>
      </c>
      <c r="S28" s="4">
        <f t="shared" si="5"/>
        <v>2805.2107279693487</v>
      </c>
      <c r="T28" s="4">
        <f t="shared" si="5"/>
        <v>2805.2107279693487</v>
      </c>
      <c r="U28" s="4">
        <f t="shared" si="5"/>
        <v>2677.7011494252874</v>
      </c>
      <c r="V28" s="4">
        <f t="shared" si="5"/>
        <v>2932.7203065134099</v>
      </c>
      <c r="W28" s="4">
        <f t="shared" si="5"/>
        <v>2805.2107279693487</v>
      </c>
      <c r="X28" s="4">
        <f t="shared" si="5"/>
        <v>2677.7011494252874</v>
      </c>
      <c r="Y28" s="4">
        <f t="shared" si="5"/>
        <v>2805.2107279693487</v>
      </c>
      <c r="Z28" s="4">
        <f t="shared" si="5"/>
        <v>2805.2107279693487</v>
      </c>
    </row>
    <row r="29" spans="1:26" x14ac:dyDescent="0.25">
      <c r="B29" t="s">
        <v>40</v>
      </c>
      <c r="C29" t="s">
        <v>65</v>
      </c>
      <c r="D29" t="s">
        <v>73</v>
      </c>
      <c r="H29" s="3">
        <v>16</v>
      </c>
      <c r="I29" s="6">
        <v>40</v>
      </c>
      <c r="M29" s="4">
        <f t="shared" si="9"/>
        <v>33280</v>
      </c>
      <c r="O29" s="4">
        <f t="shared" si="5"/>
        <v>2677.7011494252874</v>
      </c>
      <c r="P29" s="4">
        <f t="shared" si="5"/>
        <v>2677.7011494252874</v>
      </c>
      <c r="Q29" s="4">
        <f t="shared" si="5"/>
        <v>2932.7203065134099</v>
      </c>
      <c r="R29" s="4">
        <f t="shared" si="5"/>
        <v>2677.7011494252874</v>
      </c>
      <c r="S29" s="4">
        <f t="shared" si="5"/>
        <v>2805.2107279693487</v>
      </c>
      <c r="T29" s="4">
        <f t="shared" si="5"/>
        <v>2805.2107279693487</v>
      </c>
      <c r="U29" s="4">
        <f t="shared" si="5"/>
        <v>2677.7011494252874</v>
      </c>
      <c r="V29" s="4">
        <f t="shared" si="5"/>
        <v>2932.7203065134099</v>
      </c>
      <c r="W29" s="4">
        <f t="shared" si="5"/>
        <v>2805.2107279693487</v>
      </c>
      <c r="X29" s="4">
        <f t="shared" si="5"/>
        <v>2677.7011494252874</v>
      </c>
      <c r="Y29" s="4">
        <f t="shared" si="5"/>
        <v>2805.2107279693487</v>
      </c>
      <c r="Z29" s="4">
        <f t="shared" si="5"/>
        <v>2805.2107279693487</v>
      </c>
    </row>
    <row r="30" spans="1:26" x14ac:dyDescent="0.25"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x14ac:dyDescent="0.25">
      <c r="A31" t="s">
        <v>26</v>
      </c>
      <c r="B31" t="s">
        <v>41</v>
      </c>
      <c r="C31" t="s">
        <v>66</v>
      </c>
      <c r="D31" t="s">
        <v>15</v>
      </c>
      <c r="E31" s="4">
        <f t="shared" ref="E31" si="10">F31/52</f>
        <v>961.53846153846155</v>
      </c>
      <c r="F31" s="4">
        <v>50000</v>
      </c>
      <c r="K31" s="4">
        <v>2500</v>
      </c>
      <c r="M31" s="5">
        <f>F31+K31</f>
        <v>52500</v>
      </c>
      <c r="O31" s="4">
        <f t="shared" si="5"/>
        <v>4224.1379310344828</v>
      </c>
      <c r="P31" s="4">
        <f t="shared" si="5"/>
        <v>4224.1379310344828</v>
      </c>
      <c r="Q31" s="4">
        <f t="shared" si="5"/>
        <v>4626.4367816091954</v>
      </c>
      <c r="R31" s="4">
        <f t="shared" si="5"/>
        <v>4224.1379310344828</v>
      </c>
      <c r="S31" s="4">
        <f t="shared" si="5"/>
        <v>4425.2873563218391</v>
      </c>
      <c r="T31" s="4">
        <f t="shared" si="5"/>
        <v>4425.2873563218391</v>
      </c>
      <c r="U31" s="4">
        <f t="shared" si="5"/>
        <v>4224.1379310344828</v>
      </c>
      <c r="V31" s="4">
        <f t="shared" si="5"/>
        <v>4626.4367816091954</v>
      </c>
      <c r="W31" s="4">
        <f t="shared" si="5"/>
        <v>4425.2873563218391</v>
      </c>
      <c r="X31" s="4">
        <f t="shared" si="5"/>
        <v>4224.1379310344828</v>
      </c>
      <c r="Y31" s="4">
        <f t="shared" si="5"/>
        <v>4425.2873563218391</v>
      </c>
      <c r="Z31" s="4">
        <f t="shared" si="5"/>
        <v>4425.2873563218391</v>
      </c>
    </row>
    <row r="32" spans="1:26" x14ac:dyDescent="0.25">
      <c r="B32" t="s">
        <v>42</v>
      </c>
      <c r="C32" t="s">
        <v>67</v>
      </c>
      <c r="D32" t="s">
        <v>73</v>
      </c>
      <c r="H32" s="3">
        <v>20</v>
      </c>
      <c r="I32" s="6">
        <v>40</v>
      </c>
      <c r="M32" s="4">
        <f t="shared" ref="M32:M33" si="11">H32*I32*52</f>
        <v>41600</v>
      </c>
      <c r="O32" s="4">
        <f t="shared" si="5"/>
        <v>3347.1264367816093</v>
      </c>
      <c r="P32" s="4">
        <f t="shared" si="5"/>
        <v>3347.1264367816093</v>
      </c>
      <c r="Q32" s="4">
        <f t="shared" si="5"/>
        <v>3665.9003831417622</v>
      </c>
      <c r="R32" s="4">
        <f t="shared" si="5"/>
        <v>3347.1264367816093</v>
      </c>
      <c r="S32" s="4">
        <f t="shared" si="5"/>
        <v>3506.5134099616862</v>
      </c>
      <c r="T32" s="4">
        <f t="shared" si="5"/>
        <v>3506.5134099616862</v>
      </c>
      <c r="U32" s="4">
        <f t="shared" si="5"/>
        <v>3347.1264367816093</v>
      </c>
      <c r="V32" s="4">
        <f t="shared" si="5"/>
        <v>3665.9003831417622</v>
      </c>
      <c r="W32" s="4">
        <f t="shared" si="5"/>
        <v>3506.5134099616862</v>
      </c>
      <c r="X32" s="4">
        <f t="shared" si="5"/>
        <v>3347.1264367816093</v>
      </c>
      <c r="Y32" s="4">
        <f t="shared" si="5"/>
        <v>3506.5134099616862</v>
      </c>
      <c r="Z32" s="4">
        <f t="shared" si="5"/>
        <v>3506.5134099616862</v>
      </c>
    </row>
    <row r="33" spans="1:27" x14ac:dyDescent="0.25">
      <c r="B33" t="s">
        <v>43</v>
      </c>
      <c r="C33" t="s">
        <v>68</v>
      </c>
      <c r="D33" t="s">
        <v>73</v>
      </c>
      <c r="H33" s="3">
        <v>20</v>
      </c>
      <c r="I33" s="6">
        <v>40</v>
      </c>
      <c r="M33" s="4">
        <f t="shared" si="11"/>
        <v>41600</v>
      </c>
      <c r="O33" s="4">
        <f t="shared" si="5"/>
        <v>3347.1264367816093</v>
      </c>
      <c r="P33" s="4">
        <f t="shared" si="5"/>
        <v>3347.1264367816093</v>
      </c>
      <c r="Q33" s="4">
        <f t="shared" si="5"/>
        <v>3665.9003831417622</v>
      </c>
      <c r="R33" s="4">
        <f t="shared" si="5"/>
        <v>3347.1264367816093</v>
      </c>
      <c r="S33" s="4">
        <f t="shared" si="5"/>
        <v>3506.5134099616862</v>
      </c>
      <c r="T33" s="4">
        <f t="shared" si="5"/>
        <v>3506.5134099616862</v>
      </c>
      <c r="U33" s="4">
        <f t="shared" si="5"/>
        <v>3347.1264367816093</v>
      </c>
      <c r="V33" s="4">
        <f t="shared" si="5"/>
        <v>3665.9003831417622</v>
      </c>
      <c r="W33" s="4">
        <f t="shared" si="5"/>
        <v>3506.5134099616862</v>
      </c>
      <c r="X33" s="4">
        <f t="shared" si="5"/>
        <v>3347.1264367816093</v>
      </c>
      <c r="Y33" s="4">
        <f t="shared" si="5"/>
        <v>3506.5134099616862</v>
      </c>
      <c r="Z33" s="4">
        <f t="shared" si="5"/>
        <v>3506.5134099616862</v>
      </c>
    </row>
    <row r="34" spans="1:27" x14ac:dyDescent="0.25"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7" x14ac:dyDescent="0.25">
      <c r="A35" t="s">
        <v>27</v>
      </c>
      <c r="B35" t="s">
        <v>44</v>
      </c>
      <c r="C35" t="s">
        <v>69</v>
      </c>
      <c r="D35" t="s">
        <v>15</v>
      </c>
      <c r="E35" s="4">
        <f t="shared" ref="E35:E38" si="12">F35/52</f>
        <v>1826.9230769230769</v>
      </c>
      <c r="F35" s="4">
        <v>95000</v>
      </c>
      <c r="K35" s="4">
        <v>5000</v>
      </c>
      <c r="M35" s="5">
        <f>F35+K35</f>
        <v>100000</v>
      </c>
      <c r="O35" s="4">
        <f t="shared" si="5"/>
        <v>8045.977011494253</v>
      </c>
      <c r="P35" s="4">
        <f t="shared" si="5"/>
        <v>8045.977011494253</v>
      </c>
      <c r="Q35" s="4">
        <f t="shared" si="5"/>
        <v>8812.2605363984676</v>
      </c>
      <c r="R35" s="4">
        <f t="shared" si="5"/>
        <v>8045.977011494253</v>
      </c>
      <c r="S35" s="4">
        <f t="shared" si="5"/>
        <v>8429.1187739463603</v>
      </c>
      <c r="T35" s="4">
        <f t="shared" si="5"/>
        <v>8429.1187739463603</v>
      </c>
      <c r="U35" s="4">
        <f t="shared" si="5"/>
        <v>8045.977011494253</v>
      </c>
      <c r="V35" s="4">
        <f t="shared" si="5"/>
        <v>8812.2605363984676</v>
      </c>
      <c r="W35" s="4">
        <f t="shared" si="5"/>
        <v>8429.1187739463603</v>
      </c>
      <c r="X35" s="4">
        <f t="shared" si="5"/>
        <v>8045.977011494253</v>
      </c>
      <c r="Y35" s="4">
        <f t="shared" si="5"/>
        <v>8429.1187739463603</v>
      </c>
      <c r="Z35" s="4">
        <f t="shared" si="5"/>
        <v>8429.1187739463603</v>
      </c>
    </row>
    <row r="36" spans="1:27" x14ac:dyDescent="0.25">
      <c r="B36" t="s">
        <v>45</v>
      </c>
      <c r="C36" t="s">
        <v>70</v>
      </c>
      <c r="D36" t="s">
        <v>15</v>
      </c>
      <c r="E36" s="4">
        <f t="shared" si="12"/>
        <v>2403.8461538461538</v>
      </c>
      <c r="F36" s="4">
        <v>125000</v>
      </c>
      <c r="K36" s="4">
        <v>5000</v>
      </c>
      <c r="M36" s="5">
        <f t="shared" ref="M36:M38" si="13">F36+K36</f>
        <v>130000</v>
      </c>
      <c r="O36" s="4">
        <f t="shared" si="5"/>
        <v>10459.770114942528</v>
      </c>
      <c r="P36" s="4">
        <f t="shared" si="5"/>
        <v>10459.770114942528</v>
      </c>
      <c r="Q36" s="4">
        <f t="shared" si="5"/>
        <v>11455.938697318006</v>
      </c>
      <c r="R36" s="4">
        <f t="shared" si="5"/>
        <v>10459.770114942528</v>
      </c>
      <c r="S36" s="4">
        <f t="shared" si="5"/>
        <v>10957.854406130269</v>
      </c>
      <c r="T36" s="4">
        <f t="shared" si="5"/>
        <v>10957.854406130269</v>
      </c>
      <c r="U36" s="4">
        <f t="shared" si="5"/>
        <v>10459.770114942528</v>
      </c>
      <c r="V36" s="4">
        <f t="shared" si="5"/>
        <v>11455.938697318006</v>
      </c>
      <c r="W36" s="4">
        <f t="shared" si="5"/>
        <v>10957.854406130269</v>
      </c>
      <c r="X36" s="4">
        <f t="shared" si="5"/>
        <v>10459.770114942528</v>
      </c>
      <c r="Y36" s="4">
        <f t="shared" si="5"/>
        <v>10957.854406130269</v>
      </c>
      <c r="Z36" s="4">
        <f t="shared" si="5"/>
        <v>10957.854406130269</v>
      </c>
    </row>
    <row r="37" spans="1:27" x14ac:dyDescent="0.25">
      <c r="B37" t="s">
        <v>46</v>
      </c>
      <c r="C37" t="s">
        <v>71</v>
      </c>
      <c r="D37" t="s">
        <v>15</v>
      </c>
      <c r="E37" s="4">
        <f t="shared" si="12"/>
        <v>2884.6153846153848</v>
      </c>
      <c r="F37" s="4">
        <v>150000</v>
      </c>
      <c r="M37" s="5">
        <f t="shared" si="13"/>
        <v>150000</v>
      </c>
      <c r="O37" s="4">
        <f t="shared" si="5"/>
        <v>12068.965517241379</v>
      </c>
      <c r="P37" s="4">
        <f t="shared" si="5"/>
        <v>12068.965517241379</v>
      </c>
      <c r="Q37" s="4">
        <f t="shared" si="5"/>
        <v>13218.3908045977</v>
      </c>
      <c r="R37" s="4">
        <f t="shared" si="5"/>
        <v>12068.965517241379</v>
      </c>
      <c r="S37" s="4">
        <f t="shared" si="5"/>
        <v>12643.67816091954</v>
      </c>
      <c r="T37" s="4">
        <f t="shared" si="5"/>
        <v>12643.67816091954</v>
      </c>
      <c r="U37" s="4">
        <f t="shared" si="5"/>
        <v>12068.965517241379</v>
      </c>
      <c r="V37" s="4">
        <f t="shared" si="5"/>
        <v>13218.3908045977</v>
      </c>
      <c r="W37" s="4">
        <f t="shared" si="5"/>
        <v>12643.67816091954</v>
      </c>
      <c r="X37" s="4">
        <f t="shared" si="5"/>
        <v>12068.965517241379</v>
      </c>
      <c r="Y37" s="4">
        <f t="shared" si="5"/>
        <v>12643.67816091954</v>
      </c>
      <c r="Z37" s="4">
        <f t="shared" si="5"/>
        <v>12643.67816091954</v>
      </c>
    </row>
    <row r="38" spans="1:27" x14ac:dyDescent="0.25">
      <c r="B38" t="s">
        <v>46</v>
      </c>
      <c r="C38" t="s">
        <v>72</v>
      </c>
      <c r="D38" t="s">
        <v>15</v>
      </c>
      <c r="E38" s="4">
        <f t="shared" si="12"/>
        <v>2884.6153846153848</v>
      </c>
      <c r="F38" s="4">
        <v>150000</v>
      </c>
      <c r="M38" s="5">
        <f t="shared" si="13"/>
        <v>150000</v>
      </c>
      <c r="O38" s="4">
        <f t="shared" si="5"/>
        <v>12068.965517241379</v>
      </c>
      <c r="P38" s="4">
        <f t="shared" si="5"/>
        <v>12068.965517241379</v>
      </c>
      <c r="Q38" s="4">
        <f t="shared" si="5"/>
        <v>13218.3908045977</v>
      </c>
      <c r="R38" s="4">
        <f t="shared" si="5"/>
        <v>12068.965517241379</v>
      </c>
      <c r="S38" s="4">
        <f t="shared" si="5"/>
        <v>12643.67816091954</v>
      </c>
      <c r="T38" s="4">
        <f t="shared" si="5"/>
        <v>12643.67816091954</v>
      </c>
      <c r="U38" s="4">
        <f t="shared" si="5"/>
        <v>12068.965517241379</v>
      </c>
      <c r="V38" s="4">
        <f t="shared" si="5"/>
        <v>13218.3908045977</v>
      </c>
      <c r="W38" s="4">
        <f t="shared" si="5"/>
        <v>12643.67816091954</v>
      </c>
      <c r="X38" s="4">
        <f t="shared" si="5"/>
        <v>12068.965517241379</v>
      </c>
      <c r="Y38" s="4">
        <f t="shared" si="5"/>
        <v>12643.67816091954</v>
      </c>
      <c r="Z38" s="4">
        <f t="shared" si="5"/>
        <v>12643.67816091954</v>
      </c>
    </row>
    <row r="39" spans="1:27" x14ac:dyDescent="0.25"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7" x14ac:dyDescent="0.25"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7" x14ac:dyDescent="0.25">
      <c r="A41" s="2" t="s">
        <v>77</v>
      </c>
      <c r="E41" s="7">
        <f>SUM(E6:E39)</f>
        <v>20615.384615384617</v>
      </c>
      <c r="F41" s="7">
        <f t="shared" ref="F41:Z41" si="14">SUM(F6:F39)</f>
        <v>1072000</v>
      </c>
      <c r="G41" s="7">
        <f t="shared" si="14"/>
        <v>78000</v>
      </c>
      <c r="H41" s="7"/>
      <c r="I41" s="7"/>
      <c r="J41" s="7"/>
      <c r="K41" s="7">
        <f t="shared" si="14"/>
        <v>20000</v>
      </c>
      <c r="L41" s="7">
        <f t="shared" si="14"/>
        <v>0</v>
      </c>
      <c r="M41" s="7">
        <f t="shared" si="14"/>
        <v>1669200</v>
      </c>
      <c r="N41" s="7"/>
      <c r="O41" s="10">
        <f t="shared" si="14"/>
        <v>134303.44827586206</v>
      </c>
      <c r="P41" s="10">
        <f t="shared" si="14"/>
        <v>134303.44827586206</v>
      </c>
      <c r="Q41" s="10">
        <f t="shared" si="14"/>
        <v>147094.25287356321</v>
      </c>
      <c r="R41" s="10">
        <f t="shared" si="14"/>
        <v>134303.44827586206</v>
      </c>
      <c r="S41" s="10">
        <f t="shared" si="14"/>
        <v>140698.85057471268</v>
      </c>
      <c r="T41" s="10">
        <f t="shared" si="14"/>
        <v>140698.85057471268</v>
      </c>
      <c r="U41" s="10">
        <f t="shared" si="14"/>
        <v>134303.44827586206</v>
      </c>
      <c r="V41" s="10">
        <f t="shared" si="14"/>
        <v>147094.25287356321</v>
      </c>
      <c r="W41" s="10">
        <f t="shared" si="14"/>
        <v>140698.85057471268</v>
      </c>
      <c r="X41" s="10">
        <f t="shared" si="14"/>
        <v>134303.44827586206</v>
      </c>
      <c r="Y41" s="10">
        <f t="shared" si="14"/>
        <v>140698.85057471268</v>
      </c>
      <c r="Z41" s="10">
        <f t="shared" si="14"/>
        <v>140698.85057471268</v>
      </c>
      <c r="AA41" s="7">
        <f>SUM(O41:Z41)</f>
        <v>1669200.0000000002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Payroll Planner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Kary Shumway</dc:creator>
  <cp:lastModifiedBy>Kary Shumway</cp:lastModifiedBy>
  <dcterms:created xsi:type="dcterms:W3CDTF">2024-12-16T16:39:42Z</dcterms:created>
  <dcterms:modified xsi:type="dcterms:W3CDTF">2024-12-16T18:20:05Z</dcterms:modified>
</cp:coreProperties>
</file>